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600" activeTab="1"/>
  </bookViews>
  <sheets>
    <sheet name="sILVOPASTORIL" sheetId="1" r:id="rId1"/>
    <sheet name="COSTOS TBM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G7" i="3" s="1"/>
  <c r="E8" i="3"/>
  <c r="G8" i="3" s="1"/>
  <c r="E9" i="3"/>
  <c r="G9" i="3" s="1"/>
  <c r="E10" i="3"/>
  <c r="G10" i="3" s="1"/>
  <c r="E11" i="3"/>
  <c r="G11" i="3"/>
  <c r="E12" i="3"/>
  <c r="G12" i="3" s="1"/>
  <c r="E13" i="3"/>
  <c r="G13" i="3"/>
  <c r="E14" i="3"/>
  <c r="G14" i="3" s="1"/>
  <c r="E15" i="3"/>
  <c r="G15" i="3" s="1"/>
  <c r="D21" i="3"/>
  <c r="G21" i="3" s="1"/>
  <c r="H21" i="3"/>
  <c r="D22" i="3"/>
  <c r="G22" i="3" s="1"/>
  <c r="D23" i="3"/>
  <c r="G23" i="3" s="1"/>
  <c r="D24" i="3"/>
  <c r="G24" i="3" s="1"/>
  <c r="D25" i="3"/>
  <c r="G25" i="3" s="1"/>
  <c r="D26" i="3"/>
  <c r="G26" i="3" s="1"/>
  <c r="I7" i="3" l="1"/>
  <c r="B16" i="3"/>
  <c r="B27" i="3"/>
  <c r="B30" i="3" s="1"/>
  <c r="H19" i="1"/>
  <c r="J5" i="1"/>
  <c r="H6" i="1" l="1"/>
  <c r="H7" i="1"/>
  <c r="H8" i="1"/>
  <c r="H9" i="1"/>
  <c r="H10" i="1"/>
  <c r="H11" i="1"/>
  <c r="H12" i="1"/>
  <c r="H13" i="1"/>
  <c r="H5" i="1"/>
  <c r="G20" i="1"/>
  <c r="G21" i="1"/>
  <c r="G22" i="1"/>
  <c r="G23" i="1"/>
  <c r="G24" i="1"/>
  <c r="G19" i="1"/>
  <c r="C25" i="1" s="1"/>
  <c r="C14" i="1" l="1"/>
  <c r="C27" i="1" s="1"/>
</calcChain>
</file>

<file path=xl/sharedStrings.xml><?xml version="1.0" encoding="utf-8"?>
<sst xmlns="http://schemas.openxmlformats.org/spreadsheetml/2006/main" count="97" uniqueCount="55">
  <si>
    <t>ITEM</t>
  </si>
  <si>
    <t>UNIDAD</t>
  </si>
  <si>
    <t>CANTIDAD /Ha</t>
  </si>
  <si>
    <t>Trazado</t>
  </si>
  <si>
    <t>Plateo</t>
  </si>
  <si>
    <t>Ahoyado</t>
  </si>
  <si>
    <t>Aplicación  de fertilizantes y correctivos</t>
  </si>
  <si>
    <t>Transporte interno de insumos</t>
  </si>
  <si>
    <t>Plantación (siembra)</t>
  </si>
  <si>
    <t>Reposición (Replante)</t>
  </si>
  <si>
    <t>Arboles</t>
  </si>
  <si>
    <t>Plateos</t>
  </si>
  <si>
    <t>Repiques</t>
  </si>
  <si>
    <t>Plateo de mantenimiento</t>
  </si>
  <si>
    <t xml:space="preserve">Mantenimiento (Control fitosanitario) </t>
  </si>
  <si>
    <t>SUBTOTAL  MANO DE OBRA PLANTACIÓN</t>
  </si>
  <si>
    <t>transporte menor</t>
  </si>
  <si>
    <t>Hincado</t>
  </si>
  <si>
    <t>Templado y grapado</t>
  </si>
  <si>
    <t>Mantenimiento de cercos</t>
  </si>
  <si>
    <t>CANTIDAD (Km )</t>
  </si>
  <si>
    <t>Km aislados</t>
  </si>
  <si>
    <t>SUBTOTAL  MANO DE OBRA AISLAMIENTO</t>
  </si>
  <si>
    <t>Ha INTERVENIDAS</t>
  </si>
  <si>
    <t>SUBTOTAL GASTOS ADMINISTRATIVOS</t>
  </si>
  <si>
    <t>TOTAL MANO DE OBRA LENGUPÁ</t>
  </si>
  <si>
    <t>JORNALES /Ha</t>
  </si>
  <si>
    <t>JORNALES /KM</t>
  </si>
  <si>
    <t>VALOR UNITARIO $</t>
  </si>
  <si>
    <t>VALOR TOTAL $/Ha</t>
  </si>
  <si>
    <t>VALOR TOTAL PROYECTO $</t>
  </si>
  <si>
    <t>JORNAL $</t>
  </si>
  <si>
    <t>INSTALACION DE SISTEMAS AGROPASTORILES EN LA PROVINCIA DE LENGUPA. COMPONENTE FORESTAL</t>
  </si>
  <si>
    <t>INSTALACION DE SISTEMAS AGROPASTORILES EN LA PROVINCIA DE LENGUPA. COMPONENTE AISLAMIENTO</t>
  </si>
  <si>
    <t>COSTOS $/METRO LINEAL</t>
  </si>
  <si>
    <t>VALOR TOTAL $/Km</t>
  </si>
  <si>
    <t>TOTAL MANO DE OBRA TBM</t>
  </si>
  <si>
    <t xml:space="preserve">Establecimiento y monitoreo de parcelas </t>
  </si>
  <si>
    <t>VALOR TOTAL PROYECTO</t>
  </si>
  <si>
    <t>Limpias</t>
  </si>
  <si>
    <t>Aplicación de fertilizantes y correctivos</t>
  </si>
  <si>
    <t>M2</t>
  </si>
  <si>
    <t>Rocería</t>
  </si>
  <si>
    <t>JORNAL</t>
  </si>
  <si>
    <t>VALOR TOTAL/Ha</t>
  </si>
  <si>
    <t>VALOR UNITARIO</t>
  </si>
  <si>
    <t>CONSERVACIÓN Y RESTAURACIÓN DE COBERTURAS VEGETALES ARBÓREAS DEL DISTRITO DE PARAMOS, COMPLEJO DE PARAMOS TOTA -  BIJAGUAL - MAMAPACHA Y SU ÁREA DE INFLUENCIA EN EL DEPARTAMENTO DE BOYACÁ PGN</t>
  </si>
  <si>
    <t>COMPONENTE REFORESTACIÓN</t>
  </si>
  <si>
    <t>COMPONENTE AISLAMIENTO</t>
  </si>
  <si>
    <t>Transporte menor</t>
  </si>
  <si>
    <t>Establecimiento de Material Vegetal (MV)</t>
  </si>
  <si>
    <t>Km aislados con MV</t>
  </si>
  <si>
    <t>Km aislados sin MV</t>
  </si>
  <si>
    <t>ANEXO 1</t>
  </si>
  <si>
    <t>ANEXO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</si>
</sst>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\ * #,##0.00_);_(&quot;$&quot;\ * \(#,##0.00\);_(&quot;$&quot;\ * &quot;-&quot;??_);_(@_)"/>
    <numFmt numFmtId="165" formatCode="0.0"/>
    <numFmt numFmtId="166" formatCode="_(&quot;$&quot;\ * #,##0_);_(&quot;$&quot;\ * \(#,##0\);_(&quot;$&quot;\ 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5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3" fontId="0" fillId="0" borderId="5" xfId="0" applyNumberFormat="1" applyBorder="1"/>
    <xf numFmtId="3" fontId="0" fillId="0" borderId="6" xfId="0" applyNumberFormat="1" applyBorder="1"/>
    <xf numFmtId="0" fontId="0" fillId="0" borderId="5" xfId="0" applyFill="1" applyBorder="1" applyAlignment="1">
      <alignment wrapText="1"/>
    </xf>
    <xf numFmtId="0" fontId="0" fillId="0" borderId="7" xfId="0" applyFill="1" applyBorder="1" applyAlignment="1">
      <alignment wrapText="1"/>
    </xf>
    <xf numFmtId="3" fontId="0" fillId="0" borderId="7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0" fontId="0" fillId="0" borderId="0" xfId="0" applyNumberFormat="1"/>
    <xf numFmtId="9" fontId="0" fillId="0" borderId="0" xfId="0" applyNumberFormat="1"/>
    <xf numFmtId="0" fontId="1" fillId="0" borderId="1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Border="1" applyAlignment="1">
      <alignment horizontal="right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66" fontId="0" fillId="0" borderId="0" xfId="1" applyNumberFormat="1" applyFont="1"/>
    <xf numFmtId="166" fontId="0" fillId="0" borderId="0" xfId="0" applyNumberFormat="1"/>
    <xf numFmtId="166" fontId="0" fillId="0" borderId="6" xfId="1" applyNumberFormat="1" applyFont="1" applyBorder="1"/>
    <xf numFmtId="166" fontId="0" fillId="0" borderId="5" xfId="1" applyNumberFormat="1" applyFont="1" applyBorder="1"/>
    <xf numFmtId="166" fontId="0" fillId="0" borderId="7" xfId="1" applyNumberFormat="1" applyFont="1" applyBorder="1"/>
    <xf numFmtId="0" fontId="1" fillId="0" borderId="7" xfId="0" applyFont="1" applyBorder="1" applyAlignment="1">
      <alignment horizontal="center" wrapText="1"/>
    </xf>
    <xf numFmtId="166" fontId="0" fillId="0" borderId="5" xfId="1" applyNumberFormat="1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3" fontId="1" fillId="4" borderId="2" xfId="0" applyNumberFormat="1" applyFont="1" applyFill="1" applyBorder="1" applyAlignment="1">
      <alignment horizontal="right" vertical="center"/>
    </xf>
    <xf numFmtId="3" fontId="1" fillId="4" borderId="3" xfId="0" applyNumberFormat="1" applyFont="1" applyFill="1" applyBorder="1" applyAlignment="1">
      <alignment horizontal="right" vertical="center"/>
    </xf>
    <xf numFmtId="3" fontId="1" fillId="4" borderId="4" xfId="0" applyNumberFormat="1" applyFont="1" applyFill="1" applyBorder="1" applyAlignment="1">
      <alignment horizontal="right" vertical="center"/>
    </xf>
    <xf numFmtId="165" fontId="0" fillId="0" borderId="7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66" fontId="1" fillId="2" borderId="2" xfId="1" applyNumberFormat="1" applyFont="1" applyFill="1" applyBorder="1" applyAlignment="1">
      <alignment horizontal="right" vertical="center"/>
    </xf>
    <xf numFmtId="166" fontId="1" fillId="2" borderId="3" xfId="1" applyNumberFormat="1" applyFont="1" applyFill="1" applyBorder="1" applyAlignment="1">
      <alignment horizontal="right" vertical="center"/>
    </xf>
    <xf numFmtId="166" fontId="1" fillId="2" borderId="4" xfId="1" applyNumberFormat="1" applyFont="1" applyFill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166" fontId="1" fillId="2" borderId="2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166" fontId="1" fillId="0" borderId="2" xfId="1" applyNumberFormat="1" applyFont="1" applyBorder="1" applyAlignment="1">
      <alignment horizontal="center" vertical="center"/>
    </xf>
    <xf numFmtId="166" fontId="1" fillId="0" borderId="3" xfId="1" applyNumberFormat="1" applyFont="1" applyBorder="1" applyAlignment="1">
      <alignment horizontal="center" vertical="center"/>
    </xf>
    <xf numFmtId="166" fontId="1" fillId="0" borderId="4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zoomScale="130" zoomScaleNormal="130" workbookViewId="0">
      <selection activeCell="G6" sqref="G6"/>
    </sheetView>
  </sheetViews>
  <sheetFormatPr baseColWidth="10" defaultRowHeight="15" x14ac:dyDescent="0.25"/>
  <cols>
    <col min="1" max="1" width="5.42578125" customWidth="1"/>
    <col min="2" max="2" width="25.28515625" customWidth="1"/>
    <col min="3" max="3" width="12.42578125" customWidth="1"/>
    <col min="4" max="4" width="11.42578125" customWidth="1"/>
    <col min="5" max="5" width="11.140625" customWidth="1"/>
    <col min="7" max="7" width="14.5703125" customWidth="1"/>
    <col min="8" max="8" width="13.5703125" customWidth="1"/>
    <col min="10" max="10" width="11.85546875" customWidth="1"/>
  </cols>
  <sheetData>
    <row r="1" spans="2:10" ht="15.75" thickBot="1" x14ac:dyDescent="0.3">
      <c r="B1" s="84" t="s">
        <v>53</v>
      </c>
      <c r="C1" s="84"/>
      <c r="D1" s="84"/>
      <c r="E1" s="84"/>
      <c r="F1" s="84"/>
      <c r="G1" s="84"/>
      <c r="H1" s="84"/>
      <c r="I1" s="84"/>
      <c r="J1" s="84"/>
    </row>
    <row r="2" spans="2:10" ht="15.75" thickBot="1" x14ac:dyDescent="0.3">
      <c r="B2" s="51" t="s">
        <v>32</v>
      </c>
      <c r="C2" s="52"/>
      <c r="D2" s="52"/>
      <c r="E2" s="52"/>
      <c r="F2" s="52"/>
      <c r="G2" s="52"/>
      <c r="H2" s="52"/>
      <c r="I2" s="52"/>
      <c r="J2" s="53"/>
    </row>
    <row r="3" spans="2:10" ht="4.5" customHeight="1" thickBot="1" x14ac:dyDescent="0.3"/>
    <row r="4" spans="2:10" s="14" customFormat="1" ht="70.5" customHeight="1" thickBot="1" x14ac:dyDescent="0.3">
      <c r="B4" s="11" t="s">
        <v>0</v>
      </c>
      <c r="C4" s="11" t="s">
        <v>1</v>
      </c>
      <c r="D4" s="12" t="s">
        <v>28</v>
      </c>
      <c r="E4" s="12" t="s">
        <v>2</v>
      </c>
      <c r="F4" s="12" t="s">
        <v>29</v>
      </c>
      <c r="G4" s="13" t="s">
        <v>23</v>
      </c>
      <c r="H4" s="12" t="s">
        <v>30</v>
      </c>
      <c r="I4" s="13" t="s">
        <v>31</v>
      </c>
      <c r="J4" s="12" t="s">
        <v>26</v>
      </c>
    </row>
    <row r="5" spans="2:10" x14ac:dyDescent="0.25">
      <c r="B5" s="3" t="s">
        <v>3</v>
      </c>
      <c r="C5" s="20" t="s">
        <v>10</v>
      </c>
      <c r="D5" s="1">
        <v>175.51755175517553</v>
      </c>
      <c r="E5" s="6">
        <v>363.63636363636402</v>
      </c>
      <c r="F5" s="6">
        <v>63824.5642746093</v>
      </c>
      <c r="G5" s="21">
        <v>128.5</v>
      </c>
      <c r="H5" s="6">
        <f>F5*G5</f>
        <v>8201456.5092872949</v>
      </c>
      <c r="I5" s="63">
        <v>39000</v>
      </c>
      <c r="J5" s="60">
        <f>+(F5+F6+F7+F8+F9+F10+F11+F12+F13)/I5</f>
        <v>24.778587788848814</v>
      </c>
    </row>
    <row r="6" spans="2:10" x14ac:dyDescent="0.25">
      <c r="B6" s="3" t="s">
        <v>4</v>
      </c>
      <c r="C6" s="20" t="s">
        <v>11</v>
      </c>
      <c r="D6" s="1">
        <v>487.5</v>
      </c>
      <c r="E6" s="6">
        <v>363.63636363636363</v>
      </c>
      <c r="F6" s="6">
        <v>177272.72727272726</v>
      </c>
      <c r="G6" s="22">
        <v>128.5</v>
      </c>
      <c r="H6" s="6">
        <f t="shared" ref="H6:H13" si="0">F6*G6</f>
        <v>22779545.454545453</v>
      </c>
      <c r="I6" s="64"/>
      <c r="J6" s="61"/>
    </row>
    <row r="7" spans="2:10" x14ac:dyDescent="0.25">
      <c r="B7" s="3" t="s">
        <v>5</v>
      </c>
      <c r="C7" s="20" t="s">
        <v>12</v>
      </c>
      <c r="D7" s="1">
        <v>433.33333333333331</v>
      </c>
      <c r="E7" s="6">
        <v>363.63636363636363</v>
      </c>
      <c r="F7" s="6">
        <v>157575.75757575757</v>
      </c>
      <c r="G7" s="22">
        <v>128.5</v>
      </c>
      <c r="H7" s="6">
        <f t="shared" si="0"/>
        <v>20248484.848484848</v>
      </c>
      <c r="I7" s="64"/>
      <c r="J7" s="61"/>
    </row>
    <row r="8" spans="2:10" ht="30" x14ac:dyDescent="0.25">
      <c r="B8" s="3" t="s">
        <v>6</v>
      </c>
      <c r="C8" s="20" t="s">
        <v>10</v>
      </c>
      <c r="D8" s="1">
        <v>70.20702070207021</v>
      </c>
      <c r="E8" s="6">
        <v>363.63636363636363</v>
      </c>
      <c r="F8" s="6">
        <v>25529.825709843713</v>
      </c>
      <c r="G8" s="22">
        <v>128.5</v>
      </c>
      <c r="H8" s="6">
        <f t="shared" si="0"/>
        <v>3280582.6037149173</v>
      </c>
      <c r="I8" s="64"/>
      <c r="J8" s="61"/>
    </row>
    <row r="9" spans="2:10" ht="30" x14ac:dyDescent="0.25">
      <c r="B9" s="3" t="s">
        <v>7</v>
      </c>
      <c r="C9" s="20" t="s">
        <v>10</v>
      </c>
      <c r="D9" s="1">
        <v>105.31053105310532</v>
      </c>
      <c r="E9" s="6">
        <v>363.63636363636363</v>
      </c>
      <c r="F9" s="6">
        <v>38294.738564765568</v>
      </c>
      <c r="G9" s="22">
        <v>128.5</v>
      </c>
      <c r="H9" s="6">
        <f t="shared" si="0"/>
        <v>4920873.9055723753</v>
      </c>
      <c r="I9" s="64"/>
      <c r="J9" s="61"/>
    </row>
    <row r="10" spans="2:10" x14ac:dyDescent="0.25">
      <c r="B10" s="3" t="s">
        <v>8</v>
      </c>
      <c r="C10" s="20" t="s">
        <v>10</v>
      </c>
      <c r="D10" s="1">
        <v>156</v>
      </c>
      <c r="E10" s="6">
        <v>363.63636363636363</v>
      </c>
      <c r="F10" s="6">
        <v>56727.272727272728</v>
      </c>
      <c r="G10" s="22">
        <v>128.5</v>
      </c>
      <c r="H10" s="6">
        <f t="shared" si="0"/>
        <v>7289454.5454545459</v>
      </c>
      <c r="I10" s="64"/>
      <c r="J10" s="61"/>
    </row>
    <row r="11" spans="2:10" ht="30" x14ac:dyDescent="0.25">
      <c r="B11" s="8" t="s">
        <v>14</v>
      </c>
      <c r="C11" s="20" t="s">
        <v>10</v>
      </c>
      <c r="D11" s="1">
        <v>446.20702070207022</v>
      </c>
      <c r="E11" s="6">
        <v>363.63636363636363</v>
      </c>
      <c r="F11" s="6">
        <v>162257.09843711645</v>
      </c>
      <c r="G11" s="22">
        <v>128.5</v>
      </c>
      <c r="H11" s="6">
        <f t="shared" si="0"/>
        <v>20850037.149169464</v>
      </c>
      <c r="I11" s="64"/>
      <c r="J11" s="61"/>
    </row>
    <row r="12" spans="2:10" x14ac:dyDescent="0.25">
      <c r="B12" s="3" t="s">
        <v>9</v>
      </c>
      <c r="C12" s="20" t="s">
        <v>10</v>
      </c>
      <c r="D12" s="1">
        <v>156</v>
      </c>
      <c r="E12" s="6">
        <v>36.363636363636367</v>
      </c>
      <c r="F12" s="6">
        <v>5672.727272727273</v>
      </c>
      <c r="G12" s="22">
        <v>128.5</v>
      </c>
      <c r="H12" s="6">
        <f t="shared" si="0"/>
        <v>728945.45454545459</v>
      </c>
      <c r="I12" s="64"/>
      <c r="J12" s="61"/>
    </row>
    <row r="13" spans="2:10" ht="15.75" thickBot="1" x14ac:dyDescent="0.3">
      <c r="B13" s="4" t="s">
        <v>13</v>
      </c>
      <c r="C13" s="20" t="s">
        <v>11</v>
      </c>
      <c r="D13" s="1">
        <v>767.8280828082809</v>
      </c>
      <c r="E13" s="6">
        <v>363.63636363636363</v>
      </c>
      <c r="F13" s="6">
        <v>279210.21193028393</v>
      </c>
      <c r="G13" s="22">
        <v>128.5</v>
      </c>
      <c r="H13" s="6">
        <f t="shared" si="0"/>
        <v>35878512.233041488</v>
      </c>
      <c r="I13" s="64"/>
      <c r="J13" s="62"/>
    </row>
    <row r="14" spans="2:10" ht="30.75" thickBot="1" x14ac:dyDescent="0.3">
      <c r="B14" s="49" t="s">
        <v>15</v>
      </c>
      <c r="C14" s="57">
        <f>SUM(H5:H13)</f>
        <v>124177892.70381585</v>
      </c>
      <c r="D14" s="58"/>
      <c r="E14" s="58"/>
      <c r="F14" s="58"/>
      <c r="G14" s="58"/>
      <c r="H14" s="58"/>
      <c r="I14" s="58"/>
      <c r="J14" s="59"/>
    </row>
    <row r="15" spans="2:10" ht="4.5" customHeight="1" thickBot="1" x14ac:dyDescent="0.3">
      <c r="B15" s="23"/>
      <c r="C15" s="24"/>
      <c r="D15" s="24"/>
      <c r="E15" s="24"/>
      <c r="F15" s="24"/>
      <c r="G15" s="24"/>
      <c r="H15" s="24"/>
      <c r="I15" s="24"/>
      <c r="J15" s="24"/>
    </row>
    <row r="16" spans="2:10" ht="15.75" thickBot="1" x14ac:dyDescent="0.3">
      <c r="B16" s="54" t="s">
        <v>33</v>
      </c>
      <c r="C16" s="55"/>
      <c r="D16" s="55"/>
      <c r="E16" s="55"/>
      <c r="F16" s="55"/>
      <c r="G16" s="55"/>
      <c r="H16" s="56"/>
      <c r="I16" s="24"/>
      <c r="J16" s="24"/>
    </row>
    <row r="17" spans="2:11" ht="4.5" customHeight="1" thickBot="1" x14ac:dyDescent="0.3"/>
    <row r="18" spans="2:11" ht="34.5" customHeight="1" thickBot="1" x14ac:dyDescent="0.3">
      <c r="B18" s="2" t="s">
        <v>0</v>
      </c>
      <c r="C18" s="5" t="s">
        <v>20</v>
      </c>
      <c r="D18" s="5" t="s">
        <v>34</v>
      </c>
      <c r="E18" s="5" t="s">
        <v>35</v>
      </c>
      <c r="F18" s="12" t="s">
        <v>21</v>
      </c>
      <c r="G18" s="5" t="s">
        <v>30</v>
      </c>
      <c r="H18" s="19" t="s">
        <v>27</v>
      </c>
    </row>
    <row r="19" spans="2:11" x14ac:dyDescent="0.25">
      <c r="B19" s="9" t="s">
        <v>3</v>
      </c>
      <c r="C19" s="27">
        <v>1</v>
      </c>
      <c r="D19" s="30">
        <v>39</v>
      </c>
      <c r="E19" s="10">
        <v>39000</v>
      </c>
      <c r="F19" s="25">
        <v>5</v>
      </c>
      <c r="G19" s="10">
        <f>E19*F19</f>
        <v>195000</v>
      </c>
      <c r="H19" s="63">
        <f>SUM(C19:C24)</f>
        <v>9.5</v>
      </c>
    </row>
    <row r="20" spans="2:11" x14ac:dyDescent="0.25">
      <c r="B20" s="8" t="s">
        <v>5</v>
      </c>
      <c r="C20" s="28">
        <v>2.5</v>
      </c>
      <c r="D20" s="31">
        <v>97.5</v>
      </c>
      <c r="E20" s="6">
        <v>97500</v>
      </c>
      <c r="F20" s="20">
        <v>5</v>
      </c>
      <c r="G20" s="6">
        <f t="shared" ref="G20:G24" si="1">E20*F20</f>
        <v>487500</v>
      </c>
      <c r="H20" s="64"/>
    </row>
    <row r="21" spans="2:11" x14ac:dyDescent="0.25">
      <c r="B21" s="8" t="s">
        <v>16</v>
      </c>
      <c r="C21" s="28">
        <v>1</v>
      </c>
      <c r="D21" s="31">
        <v>39</v>
      </c>
      <c r="E21" s="6">
        <v>39000</v>
      </c>
      <c r="F21" s="20">
        <v>5</v>
      </c>
      <c r="G21" s="6">
        <f t="shared" si="1"/>
        <v>195000</v>
      </c>
      <c r="H21" s="64"/>
      <c r="K21" s="16"/>
    </row>
    <row r="22" spans="2:11" x14ac:dyDescent="0.25">
      <c r="B22" s="8" t="s">
        <v>17</v>
      </c>
      <c r="C22" s="28">
        <v>2</v>
      </c>
      <c r="D22" s="31">
        <v>78</v>
      </c>
      <c r="E22" s="6">
        <v>78000</v>
      </c>
      <c r="F22" s="20">
        <v>5</v>
      </c>
      <c r="G22" s="6">
        <f t="shared" si="1"/>
        <v>390000</v>
      </c>
      <c r="H22" s="64"/>
      <c r="J22" s="15"/>
    </row>
    <row r="23" spans="2:11" x14ac:dyDescent="0.25">
      <c r="B23" s="8" t="s">
        <v>18</v>
      </c>
      <c r="C23" s="28">
        <v>1</v>
      </c>
      <c r="D23" s="31">
        <v>39</v>
      </c>
      <c r="E23" s="6">
        <v>39000</v>
      </c>
      <c r="F23" s="20">
        <v>5</v>
      </c>
      <c r="G23" s="6">
        <f t="shared" si="1"/>
        <v>195000</v>
      </c>
      <c r="H23" s="64"/>
    </row>
    <row r="24" spans="2:11" ht="15.75" thickBot="1" x14ac:dyDescent="0.3">
      <c r="B24" s="8" t="s">
        <v>19</v>
      </c>
      <c r="C24" s="29">
        <v>2</v>
      </c>
      <c r="D24" s="32">
        <v>78</v>
      </c>
      <c r="E24" s="7">
        <v>78000</v>
      </c>
      <c r="F24" s="26">
        <v>5</v>
      </c>
      <c r="G24" s="7">
        <f t="shared" si="1"/>
        <v>390000</v>
      </c>
      <c r="H24" s="65"/>
    </row>
    <row r="25" spans="2:11" ht="30.75" thickBot="1" x14ac:dyDescent="0.3">
      <c r="B25" s="48" t="s">
        <v>22</v>
      </c>
      <c r="C25" s="57">
        <f>SUM(G19:G24)</f>
        <v>1852500</v>
      </c>
      <c r="D25" s="58"/>
      <c r="E25" s="58"/>
      <c r="F25" s="58"/>
      <c r="G25" s="58"/>
      <c r="H25" s="59"/>
    </row>
    <row r="26" spans="2:11" ht="30.75" thickBot="1" x14ac:dyDescent="0.3">
      <c r="B26" s="48" t="s">
        <v>24</v>
      </c>
      <c r="C26" s="57">
        <v>5618817</v>
      </c>
      <c r="D26" s="58"/>
      <c r="E26" s="58"/>
      <c r="F26" s="58"/>
      <c r="G26" s="58"/>
      <c r="H26" s="59"/>
    </row>
    <row r="27" spans="2:11" ht="30.75" thickBot="1" x14ac:dyDescent="0.3">
      <c r="B27" s="48" t="s">
        <v>25</v>
      </c>
      <c r="C27" s="57">
        <f>+C26+C25+C14</f>
        <v>131649209.70381585</v>
      </c>
      <c r="D27" s="58"/>
      <c r="E27" s="58"/>
      <c r="F27" s="58"/>
      <c r="G27" s="58"/>
      <c r="H27" s="59"/>
    </row>
  </sheetData>
  <mergeCells count="10">
    <mergeCell ref="B1:J1"/>
    <mergeCell ref="B2:J2"/>
    <mergeCell ref="B16:H16"/>
    <mergeCell ref="C27:H27"/>
    <mergeCell ref="J5:J13"/>
    <mergeCell ref="C14:J14"/>
    <mergeCell ref="H19:H24"/>
    <mergeCell ref="C25:H25"/>
    <mergeCell ref="C26:H26"/>
    <mergeCell ref="I5:I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0" zoomScale="110" zoomScaleNormal="110" workbookViewId="0">
      <selection activeCell="L12" sqref="L12"/>
    </sheetView>
  </sheetViews>
  <sheetFormatPr baseColWidth="10" defaultRowHeight="15" x14ac:dyDescent="0.25"/>
  <cols>
    <col min="1" max="1" width="38.28515625" customWidth="1"/>
    <col min="3" max="3" width="12.85546875" customWidth="1"/>
    <col min="4" max="4" width="12.5703125" customWidth="1"/>
    <col min="5" max="5" width="12.42578125" bestFit="1" customWidth="1"/>
    <col min="6" max="6" width="14" customWidth="1"/>
    <col min="7" max="7" width="16.28515625" customWidth="1"/>
  </cols>
  <sheetData>
    <row r="1" spans="1:9" ht="15.75" thickBot="1" x14ac:dyDescent="0.3">
      <c r="A1" s="84" t="s">
        <v>54</v>
      </c>
      <c r="B1" s="84"/>
      <c r="C1" s="84"/>
      <c r="D1" s="84"/>
      <c r="E1" s="84"/>
      <c r="F1" s="84"/>
      <c r="G1" s="84"/>
      <c r="H1" s="84"/>
      <c r="I1" s="84"/>
    </row>
    <row r="2" spans="1:9" ht="39" customHeight="1" thickBot="1" x14ac:dyDescent="0.35">
      <c r="A2" s="66" t="s">
        <v>46</v>
      </c>
      <c r="B2" s="67"/>
      <c r="C2" s="67"/>
      <c r="D2" s="67"/>
      <c r="E2" s="67"/>
      <c r="F2" s="67"/>
      <c r="G2" s="67"/>
      <c r="H2" s="67"/>
      <c r="I2" s="68"/>
    </row>
    <row r="3" spans="1:9" ht="2.25" customHeight="1" thickBot="1" x14ac:dyDescent="0.35">
      <c r="A3" s="46"/>
      <c r="B3" s="46"/>
      <c r="C3" s="46"/>
      <c r="D3" s="46"/>
      <c r="E3" s="46"/>
      <c r="F3" s="46"/>
      <c r="G3" s="46"/>
      <c r="H3" s="46"/>
      <c r="I3" s="46"/>
    </row>
    <row r="4" spans="1:9" ht="16.5" customHeight="1" thickBot="1" x14ac:dyDescent="0.35">
      <c r="A4" s="69" t="s">
        <v>47</v>
      </c>
      <c r="B4" s="70"/>
      <c r="C4" s="70"/>
      <c r="D4" s="70"/>
      <c r="E4" s="70"/>
      <c r="F4" s="70"/>
      <c r="G4" s="70"/>
      <c r="H4" s="70"/>
      <c r="I4" s="71"/>
    </row>
    <row r="5" spans="1:9" ht="2.25" customHeight="1" thickBot="1" x14ac:dyDescent="0.3"/>
    <row r="6" spans="1:9" ht="55.5" customHeight="1" thickBot="1" x14ac:dyDescent="0.3">
      <c r="A6" s="11" t="s">
        <v>0</v>
      </c>
      <c r="B6" s="11" t="s">
        <v>1</v>
      </c>
      <c r="C6" s="12" t="s">
        <v>45</v>
      </c>
      <c r="D6" s="12" t="s">
        <v>2</v>
      </c>
      <c r="E6" s="12" t="s">
        <v>44</v>
      </c>
      <c r="F6" s="13" t="s">
        <v>23</v>
      </c>
      <c r="G6" s="12" t="s">
        <v>38</v>
      </c>
      <c r="H6" s="13" t="s">
        <v>43</v>
      </c>
      <c r="I6" s="12" t="s">
        <v>26</v>
      </c>
    </row>
    <row r="7" spans="1:9" x14ac:dyDescent="0.25">
      <c r="A7" s="45" t="s">
        <v>42</v>
      </c>
      <c r="B7" s="44" t="s">
        <v>41</v>
      </c>
      <c r="C7" s="43">
        <v>30</v>
      </c>
      <c r="D7" s="42">
        <v>10000</v>
      </c>
      <c r="E7" s="39">
        <f t="shared" ref="E7:E15" si="0">+C7*D7</f>
        <v>300000</v>
      </c>
      <c r="F7" s="40">
        <v>65</v>
      </c>
      <c r="G7" s="39">
        <f t="shared" ref="G7:G15" si="1">+E7*F7</f>
        <v>19500000</v>
      </c>
      <c r="H7" s="63">
        <v>42500</v>
      </c>
      <c r="I7" s="60">
        <f>+(E8+E9+E10+E11+E12+E13+E14+E15+E7)/H7</f>
        <v>46.479317647058821</v>
      </c>
    </row>
    <row r="8" spans="1:9" ht="16.5" customHeight="1" x14ac:dyDescent="0.25">
      <c r="A8" s="3" t="s">
        <v>3</v>
      </c>
      <c r="B8" s="20" t="s">
        <v>10</v>
      </c>
      <c r="C8" s="41">
        <v>115</v>
      </c>
      <c r="D8" s="31">
        <v>1111</v>
      </c>
      <c r="E8" s="39">
        <f t="shared" si="0"/>
        <v>127765</v>
      </c>
      <c r="F8" s="40">
        <v>65</v>
      </c>
      <c r="G8" s="39">
        <f t="shared" si="1"/>
        <v>8304725</v>
      </c>
      <c r="H8" s="64"/>
      <c r="I8" s="61"/>
    </row>
    <row r="9" spans="1:9" ht="16.5" customHeight="1" x14ac:dyDescent="0.25">
      <c r="A9" s="3" t="s">
        <v>4</v>
      </c>
      <c r="B9" s="20" t="s">
        <v>11</v>
      </c>
      <c r="C9" s="41">
        <v>354</v>
      </c>
      <c r="D9" s="31">
        <v>1111</v>
      </c>
      <c r="E9" s="39">
        <f t="shared" si="0"/>
        <v>393294</v>
      </c>
      <c r="F9" s="40">
        <v>65</v>
      </c>
      <c r="G9" s="39">
        <f t="shared" si="1"/>
        <v>25564110</v>
      </c>
      <c r="H9" s="64"/>
      <c r="I9" s="61"/>
    </row>
    <row r="10" spans="1:9" ht="16.5" customHeight="1" x14ac:dyDescent="0.25">
      <c r="A10" s="3" t="s">
        <v>5</v>
      </c>
      <c r="B10" s="20" t="s">
        <v>12</v>
      </c>
      <c r="C10" s="41">
        <v>354</v>
      </c>
      <c r="D10" s="31">
        <v>1111</v>
      </c>
      <c r="E10" s="39">
        <f t="shared" si="0"/>
        <v>393294</v>
      </c>
      <c r="F10" s="40">
        <v>65</v>
      </c>
      <c r="G10" s="39">
        <f t="shared" si="1"/>
        <v>25564110</v>
      </c>
      <c r="H10" s="64"/>
      <c r="I10" s="61"/>
    </row>
    <row r="11" spans="1:9" ht="16.5" customHeight="1" x14ac:dyDescent="0.25">
      <c r="A11" s="3" t="s">
        <v>40</v>
      </c>
      <c r="B11" s="20" t="s">
        <v>10</v>
      </c>
      <c r="C11" s="41">
        <v>77</v>
      </c>
      <c r="D11" s="31">
        <v>1111</v>
      </c>
      <c r="E11" s="39">
        <f t="shared" si="0"/>
        <v>85547</v>
      </c>
      <c r="F11" s="40">
        <v>65</v>
      </c>
      <c r="G11" s="39">
        <f t="shared" si="1"/>
        <v>5560555</v>
      </c>
      <c r="H11" s="64"/>
      <c r="I11" s="61"/>
    </row>
    <row r="12" spans="1:9" ht="16.5" customHeight="1" x14ac:dyDescent="0.25">
      <c r="A12" s="3" t="s">
        <v>7</v>
      </c>
      <c r="B12" s="20" t="s">
        <v>10</v>
      </c>
      <c r="C12" s="41">
        <v>115</v>
      </c>
      <c r="D12" s="31">
        <v>1111</v>
      </c>
      <c r="E12" s="39">
        <f t="shared" si="0"/>
        <v>127765</v>
      </c>
      <c r="F12" s="40">
        <v>65</v>
      </c>
      <c r="G12" s="39">
        <f t="shared" si="1"/>
        <v>8304725</v>
      </c>
      <c r="H12" s="64"/>
      <c r="I12" s="61"/>
    </row>
    <row r="13" spans="1:9" ht="16.5" customHeight="1" x14ac:dyDescent="0.25">
      <c r="A13" s="3" t="s">
        <v>8</v>
      </c>
      <c r="B13" s="20" t="s">
        <v>10</v>
      </c>
      <c r="C13" s="41">
        <v>170</v>
      </c>
      <c r="D13" s="31">
        <v>1111</v>
      </c>
      <c r="E13" s="39">
        <f t="shared" si="0"/>
        <v>188870</v>
      </c>
      <c r="F13" s="40">
        <v>65</v>
      </c>
      <c r="G13" s="39">
        <f t="shared" si="1"/>
        <v>12276550</v>
      </c>
      <c r="H13" s="64"/>
      <c r="I13" s="61"/>
    </row>
    <row r="14" spans="1:9" ht="16.5" customHeight="1" x14ac:dyDescent="0.25">
      <c r="A14" s="3" t="s">
        <v>9</v>
      </c>
      <c r="B14" s="20" t="s">
        <v>10</v>
      </c>
      <c r="C14" s="41">
        <v>170</v>
      </c>
      <c r="D14" s="31">
        <v>111</v>
      </c>
      <c r="E14" s="39">
        <f t="shared" si="0"/>
        <v>18870</v>
      </c>
      <c r="F14" s="40">
        <v>65</v>
      </c>
      <c r="G14" s="39">
        <f t="shared" si="1"/>
        <v>1226550</v>
      </c>
      <c r="H14" s="64"/>
      <c r="I14" s="61"/>
    </row>
    <row r="15" spans="1:9" ht="16.5" customHeight="1" thickBot="1" x14ac:dyDescent="0.3">
      <c r="A15" s="4" t="s">
        <v>39</v>
      </c>
      <c r="B15" s="20" t="s">
        <v>11</v>
      </c>
      <c r="C15" s="41">
        <v>306</v>
      </c>
      <c r="D15" s="31">
        <v>1111</v>
      </c>
      <c r="E15" s="39">
        <f t="shared" si="0"/>
        <v>339966</v>
      </c>
      <c r="F15" s="40">
        <v>65</v>
      </c>
      <c r="G15" s="39">
        <f t="shared" si="1"/>
        <v>22097790</v>
      </c>
      <c r="H15" s="65"/>
      <c r="I15" s="62"/>
    </row>
    <row r="16" spans="1:9" ht="29.25" customHeight="1" thickBot="1" x14ac:dyDescent="0.3">
      <c r="A16" s="18" t="s">
        <v>15</v>
      </c>
      <c r="B16" s="75">
        <f>SUM(G7:G15)</f>
        <v>128399115</v>
      </c>
      <c r="C16" s="76"/>
      <c r="D16" s="76"/>
      <c r="E16" s="76"/>
      <c r="F16" s="76"/>
      <c r="G16" s="76"/>
      <c r="H16" s="76"/>
      <c r="I16" s="77"/>
    </row>
    <row r="17" spans="1:10" ht="2.25" customHeight="1" thickBot="1" x14ac:dyDescent="0.3">
      <c r="A17" s="23"/>
      <c r="B17" s="24"/>
      <c r="C17" s="24"/>
      <c r="D17" s="24"/>
      <c r="E17" s="24"/>
      <c r="F17" s="24"/>
      <c r="G17" s="24"/>
      <c r="H17" s="24"/>
      <c r="I17" s="24"/>
    </row>
    <row r="18" spans="1:10" ht="16.5" customHeight="1" thickBot="1" x14ac:dyDescent="0.35">
      <c r="A18" s="69" t="s">
        <v>48</v>
      </c>
      <c r="B18" s="70"/>
      <c r="C18" s="70"/>
      <c r="D18" s="70"/>
      <c r="E18" s="70"/>
      <c r="F18" s="70"/>
      <c r="G18" s="70"/>
      <c r="H18" s="71"/>
      <c r="I18" s="24"/>
    </row>
    <row r="19" spans="1:10" ht="2.25" customHeight="1" thickBot="1" x14ac:dyDescent="0.3"/>
    <row r="20" spans="1:10" ht="30.75" thickBot="1" x14ac:dyDescent="0.3">
      <c r="A20" s="2" t="s">
        <v>0</v>
      </c>
      <c r="B20" s="5" t="s">
        <v>20</v>
      </c>
      <c r="C20" s="5" t="s">
        <v>28</v>
      </c>
      <c r="D20" s="5" t="s">
        <v>35</v>
      </c>
      <c r="E20" s="5" t="s">
        <v>51</v>
      </c>
      <c r="F20" s="5" t="s">
        <v>52</v>
      </c>
      <c r="G20" s="38" t="s">
        <v>30</v>
      </c>
      <c r="H20" s="19" t="s">
        <v>27</v>
      </c>
    </row>
    <row r="21" spans="1:10" x14ac:dyDescent="0.25">
      <c r="A21" s="9" t="s">
        <v>3</v>
      </c>
      <c r="B21" s="27">
        <v>2</v>
      </c>
      <c r="C21" s="10">
        <v>42500</v>
      </c>
      <c r="D21" s="10">
        <f t="shared" ref="D21:D26" si="2">+C21*B21</f>
        <v>85000</v>
      </c>
      <c r="E21" s="25">
        <v>15</v>
      </c>
      <c r="F21" s="50">
        <v>13</v>
      </c>
      <c r="G21" s="37">
        <f t="shared" ref="G21:G26" si="3">+(E21*D21)+(F21*D21)</f>
        <v>2380000</v>
      </c>
      <c r="H21" s="63">
        <f>SUM(B21:B26)</f>
        <v>38</v>
      </c>
    </row>
    <row r="22" spans="1:10" x14ac:dyDescent="0.25">
      <c r="A22" s="8" t="s">
        <v>5</v>
      </c>
      <c r="B22" s="28">
        <v>12</v>
      </c>
      <c r="C22" s="6">
        <v>42500</v>
      </c>
      <c r="D22" s="6">
        <f t="shared" si="2"/>
        <v>510000</v>
      </c>
      <c r="E22" s="20">
        <v>15</v>
      </c>
      <c r="F22" s="50">
        <v>13</v>
      </c>
      <c r="G22" s="36">
        <f t="shared" si="3"/>
        <v>14280000</v>
      </c>
      <c r="H22" s="64"/>
    </row>
    <row r="23" spans="1:10" x14ac:dyDescent="0.25">
      <c r="A23" s="8" t="s">
        <v>49</v>
      </c>
      <c r="B23" s="28">
        <v>6</v>
      </c>
      <c r="C23" s="6">
        <v>42500</v>
      </c>
      <c r="D23" s="6">
        <f t="shared" si="2"/>
        <v>255000</v>
      </c>
      <c r="E23" s="20">
        <v>15</v>
      </c>
      <c r="F23" s="50">
        <v>13</v>
      </c>
      <c r="G23" s="36">
        <f t="shared" si="3"/>
        <v>7140000</v>
      </c>
      <c r="H23" s="64"/>
    </row>
    <row r="24" spans="1:10" x14ac:dyDescent="0.25">
      <c r="A24" s="8" t="s">
        <v>17</v>
      </c>
      <c r="B24" s="28">
        <v>6</v>
      </c>
      <c r="C24" s="6">
        <v>42500</v>
      </c>
      <c r="D24" s="6">
        <f t="shared" si="2"/>
        <v>255000</v>
      </c>
      <c r="E24" s="20">
        <v>15</v>
      </c>
      <c r="F24" s="50">
        <v>13</v>
      </c>
      <c r="G24" s="36">
        <f t="shared" si="3"/>
        <v>7140000</v>
      </c>
      <c r="H24" s="64"/>
    </row>
    <row r="25" spans="1:10" x14ac:dyDescent="0.25">
      <c r="A25" s="8" t="s">
        <v>18</v>
      </c>
      <c r="B25" s="28">
        <v>5</v>
      </c>
      <c r="C25" s="6">
        <v>42500</v>
      </c>
      <c r="D25" s="6">
        <f t="shared" si="2"/>
        <v>212500</v>
      </c>
      <c r="E25" s="20">
        <v>15</v>
      </c>
      <c r="F25" s="50">
        <v>13</v>
      </c>
      <c r="G25" s="36">
        <f t="shared" si="3"/>
        <v>5950000</v>
      </c>
      <c r="H25" s="64"/>
    </row>
    <row r="26" spans="1:10" ht="18" customHeight="1" thickBot="1" x14ac:dyDescent="0.3">
      <c r="A26" s="8" t="s">
        <v>50</v>
      </c>
      <c r="B26" s="28">
        <v>7</v>
      </c>
      <c r="C26" s="6">
        <v>42500</v>
      </c>
      <c r="D26" s="6">
        <f t="shared" si="2"/>
        <v>297500</v>
      </c>
      <c r="E26" s="20">
        <v>15</v>
      </c>
      <c r="F26" s="50">
        <v>0</v>
      </c>
      <c r="G26" s="35">
        <f t="shared" si="3"/>
        <v>4462500</v>
      </c>
      <c r="H26" s="65"/>
    </row>
    <row r="27" spans="1:10" ht="30.75" thickBot="1" x14ac:dyDescent="0.3">
      <c r="A27" s="47" t="s">
        <v>22</v>
      </c>
      <c r="B27" s="78">
        <f>SUM(G21:G26)</f>
        <v>41352500</v>
      </c>
      <c r="C27" s="79"/>
      <c r="D27" s="79"/>
      <c r="E27" s="79"/>
      <c r="F27" s="79"/>
      <c r="G27" s="80"/>
      <c r="I27" s="1"/>
      <c r="J27" s="1"/>
    </row>
    <row r="28" spans="1:10" ht="15.75" thickBot="1" x14ac:dyDescent="0.3">
      <c r="A28" s="17" t="s">
        <v>37</v>
      </c>
      <c r="B28" s="81">
        <v>11600000</v>
      </c>
      <c r="C28" s="82"/>
      <c r="D28" s="82"/>
      <c r="E28" s="82"/>
      <c r="F28" s="82"/>
      <c r="G28" s="83"/>
      <c r="I28" s="1"/>
      <c r="J28" s="1"/>
    </row>
    <row r="29" spans="1:10" ht="15.75" thickBot="1" x14ac:dyDescent="0.3">
      <c r="A29" s="47" t="s">
        <v>24</v>
      </c>
      <c r="B29" s="72">
        <v>14193376</v>
      </c>
      <c r="C29" s="73"/>
      <c r="D29" s="73"/>
      <c r="E29" s="73"/>
      <c r="F29" s="73"/>
      <c r="G29" s="74"/>
    </row>
    <row r="30" spans="1:10" ht="19.5" customHeight="1" thickBot="1" x14ac:dyDescent="0.3">
      <c r="A30" s="47" t="s">
        <v>36</v>
      </c>
      <c r="B30" s="72">
        <f>+B27+B16+B28+B29</f>
        <v>195544991</v>
      </c>
      <c r="C30" s="73"/>
      <c r="D30" s="73"/>
      <c r="E30" s="73"/>
      <c r="F30" s="73"/>
      <c r="G30" s="74"/>
    </row>
    <row r="32" spans="1:10" x14ac:dyDescent="0.25">
      <c r="G32" s="33"/>
    </row>
    <row r="33" spans="6:7" x14ac:dyDescent="0.25">
      <c r="F33" s="33"/>
      <c r="G33" s="1"/>
    </row>
    <row r="34" spans="6:7" x14ac:dyDescent="0.25">
      <c r="F34" s="33"/>
      <c r="G34" s="34"/>
    </row>
    <row r="35" spans="6:7" x14ac:dyDescent="0.25">
      <c r="F35" s="33"/>
    </row>
  </sheetData>
  <mergeCells count="12">
    <mergeCell ref="A1:I1"/>
    <mergeCell ref="A2:I2"/>
    <mergeCell ref="A4:I4"/>
    <mergeCell ref="A18:H18"/>
    <mergeCell ref="B30:G30"/>
    <mergeCell ref="H7:H15"/>
    <mergeCell ref="I7:I15"/>
    <mergeCell ref="B16:I16"/>
    <mergeCell ref="H21:H26"/>
    <mergeCell ref="B27:G27"/>
    <mergeCell ref="B29:G29"/>
    <mergeCell ref="B28:G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sILVOPASTORIL</vt:lpstr>
      <vt:lpstr>COSTOS TBM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Celia Velasquez</cp:lastModifiedBy>
  <cp:lastPrinted>2018-07-18T20:51:56Z</cp:lastPrinted>
  <dcterms:created xsi:type="dcterms:W3CDTF">2018-05-31T15:37:03Z</dcterms:created>
  <dcterms:modified xsi:type="dcterms:W3CDTF">2018-07-18T20:52:07Z</dcterms:modified>
</cp:coreProperties>
</file>