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1"/>
  </bookViews>
  <sheets>
    <sheet name="POA H.A." sheetId="1" r:id="rId1"/>
    <sheet name="POA H.B." sheetId="2" r:id="rId2"/>
    <sheet name="POA H.C. " sheetId="3" r:id="rId3"/>
    <sheet name="POA H.D. " sheetId="4" r:id="rId4"/>
  </sheets>
  <externalReferences>
    <externalReference r:id="rId7"/>
  </externalReferences>
  <definedNames>
    <definedName name="_xlnm.Print_Area" localSheetId="0">'POA H.A.'!$A$1:$O$33</definedName>
    <definedName name="_xlnm.Print_Titles" localSheetId="1">'POA H.B.'!$1:$8</definedName>
  </definedNames>
  <calcPr fullCalcOnLoad="1"/>
</workbook>
</file>

<file path=xl/comments1.xml><?xml version="1.0" encoding="utf-8"?>
<comments xmlns="http://schemas.openxmlformats.org/spreadsheetml/2006/main">
  <authors>
    <author>grodriguez</author>
    <author>Celia Vel?squez</author>
  </authors>
  <commentList>
    <comment ref="L12" authorId="0">
      <text>
        <r>
          <rPr>
            <b/>
            <sz val="9"/>
            <rFont val="Tahoma"/>
            <family val="2"/>
          </rPr>
          <t>CADA ACTIVIDAD POA DEBE TENER SU PRESUPUESTO INDEPENDIENTE</t>
        </r>
      </text>
    </comment>
    <comment ref="B12" authorId="1">
      <text>
        <r>
          <rPr>
            <sz val="9"/>
            <rFont val="Tahoma"/>
            <family val="2"/>
          </rPr>
          <t xml:space="preserve">Inserte las filas que sean necesarias
</t>
        </r>
      </text>
    </comment>
  </commentList>
</comments>
</file>

<file path=xl/comments2.xml><?xml version="1.0" encoding="utf-8"?>
<comments xmlns="http://schemas.openxmlformats.org/spreadsheetml/2006/main">
  <authors>
    <author>Luz Amelia Pacheco</author>
  </authors>
  <commentList>
    <comment ref="F64" authorId="0">
      <text>
        <r>
          <rPr>
            <b/>
            <sz val="9"/>
            <rFont val="Tahoma"/>
            <family val="2"/>
          </rPr>
          <t>Luz Amelia Pacheco:</t>
        </r>
        <r>
          <rPr>
            <sz val="9"/>
            <rFont val="Tahoma"/>
            <family val="2"/>
          </rPr>
          <t xml:space="preserve">
Este valor trasladado a Declaratroia</t>
        </r>
      </text>
    </comment>
    <comment ref="F63" authorId="0">
      <text>
        <r>
          <rPr>
            <b/>
            <sz val="9"/>
            <rFont val="Tahoma"/>
            <family val="2"/>
          </rPr>
          <t>Luz Amelia Pacheco:</t>
        </r>
        <r>
          <rPr>
            <sz val="9"/>
            <rFont val="Tahoma"/>
            <family val="2"/>
          </rPr>
          <t xml:space="preserve">
Se requieren en total $290.000.000</t>
        </r>
      </text>
    </comment>
  </commentList>
</comments>
</file>

<file path=xl/sharedStrings.xml><?xml version="1.0" encoding="utf-8"?>
<sst xmlns="http://schemas.openxmlformats.org/spreadsheetml/2006/main" count="399" uniqueCount="215">
  <si>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</si>
  <si>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</si>
  <si>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</si>
  <si>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</si>
  <si>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</si>
  <si>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</si>
  <si>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</si>
  <si>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</si>
  <si>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</si>
  <si>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</si>
  <si>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</si>
  <si>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</si>
  <si>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</si>
  <si>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</si>
  <si>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</si>
  <si>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</si>
  <si>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</si>
  <si>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</si>
  <si>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</si>
  <si>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</si>
  <si>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</si>
  <si>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</si>
  <si>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</si>
  <si>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</si>
  <si>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</si>
  <si>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</si>
  <si>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</si>
  <si>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</si>
  <si>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</si>
  <si>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</si>
  <si>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</si>
  <si>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</si>
  <si>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</si>
  <si>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</si>
  <si>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</si>
  <si>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</si>
  <si>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</si>
  <si>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</si>
  <si>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</si>
  <si>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</si>
  <si>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</si>
  <si>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</si>
  <si>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</si>
  <si>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</si>
  <si>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</si>
  <si>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</si>
  <si>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</si>
  <si>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</si>
  <si>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</si>
  <si>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</si>
  <si>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</si>
  <si>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FORMULACIÓN, EVALUACIÓN Y SEGUIMIENTO A LA GESTIÓN MISIONAL</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</si>
  <si>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</si>
  <si>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</si>
  <si>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</si>
  <si>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</si>
  <si>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</si>
  <si>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</si>
  <si>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</si>
  <si>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</si>
  <si>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</si>
  <si>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</si>
  <si>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</si>
  <si>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</si>
  <si>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</si>
  <si>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FORMULACIÓN, EVALUACIÓN Y SEGUIMIENTO A LA GESTION MISIONAL</t>
  </si>
  <si>
    <t>Página 1 de 4</t>
  </si>
  <si>
    <t>Página 2 de 4</t>
  </si>
  <si>
    <t>Página 3 de 4</t>
  </si>
  <si>
    <t>Página 4 de 4</t>
  </si>
  <si>
    <t>DESCRIPCION DEL ELEMENTO</t>
  </si>
  <si>
    <t>CODIGO ALMACEN</t>
  </si>
  <si>
    <t>VALOR TOTAL  $</t>
  </si>
  <si>
    <t>FIRMA</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</si>
  <si>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</si>
  <si>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</si>
  <si>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</si>
  <si>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</si>
  <si>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</si>
  <si>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</si>
  <si>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</si>
  <si>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</si>
  <si>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</si>
  <si>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</si>
  <si>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</si>
  <si>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</si>
  <si>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</si>
  <si>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</si>
  <si>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</si>
  <si>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</si>
  <si>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</si>
  <si>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</si>
  <si>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</si>
  <si>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</si>
  <si>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</si>
  <si>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</si>
  <si>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</si>
  <si>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t>PERSONAL EXTERNO</t>
  </si>
  <si>
    <t>Transporte (Camionetas)</t>
  </si>
  <si>
    <t>Papeleria y útiles de oficina</t>
  </si>
  <si>
    <t>TOTAL PROGRAMADO</t>
  </si>
  <si>
    <t>A. - PLAN OPERATIVO ANUAL DE INVERSIÓN</t>
  </si>
  <si>
    <t>D. - MATRIZ DE ACCIONES OPERATIVAS PROYECTO</t>
  </si>
  <si>
    <t xml:space="preserve">Presupuesto asignado: </t>
  </si>
  <si>
    <t>SUBPROGRAMA</t>
  </si>
  <si>
    <t>OBJETIVO DEL SUBPROGRAMA</t>
  </si>
  <si>
    <t>ACTIVIDAD</t>
  </si>
  <si>
    <t>LINEA BASE</t>
  </si>
  <si>
    <t>SUBPROGRAMA PLAN DE ACCION:</t>
  </si>
  <si>
    <t>ACTIVIDADES POA</t>
  </si>
  <si>
    <t>SUBTOTAL</t>
  </si>
  <si>
    <t>PROYECTO</t>
  </si>
  <si>
    <t>TOTAL COSTOS PROYECTOS</t>
  </si>
  <si>
    <t>GESTIÓN AMBIENTAL DEL TERRITORIO</t>
  </si>
  <si>
    <t xml:space="preserve">Planeación y ordenamiento del territorio. </t>
  </si>
  <si>
    <t>Porcentaje</t>
  </si>
  <si>
    <t>METAS AÑO 2016</t>
  </si>
  <si>
    <t>COSTOS PORYECTOS  AÑO 2016</t>
  </si>
  <si>
    <t>METAS AÑO 2017</t>
  </si>
  <si>
    <t>COSTOS PORYECTOS  AÑO 2017</t>
  </si>
  <si>
    <t>METAS AÑO 2018</t>
  </si>
  <si>
    <t>COSTOS PORYECTOS  AÑO 2018</t>
  </si>
  <si>
    <t>COSTOS PORYECTOS  AÑO  2019</t>
  </si>
  <si>
    <t>METAS AÑO  2019</t>
  </si>
  <si>
    <t>Número</t>
  </si>
  <si>
    <t>Areas Protegidas y Ecosistemas Estrategicos</t>
  </si>
  <si>
    <t>Generar los insumos necesarios para la determinación de la estructura ecológica principal en la jurisdicción</t>
  </si>
  <si>
    <t>Elaborar estudios técnicos ambientales como insumo para la delimitación de los complejos de páramos de la jurisdicción de CORPOBOYACÁ</t>
  </si>
  <si>
    <t>Realizar ajustes de los documentos de los complejos de páramo Altiplano cundiboyacense, Rabanal, Pisba, Iguaque-Merchán, Tota-Bijagual-Mamapacha, Guantiva-La Rusia; solicitados por el MADS</t>
  </si>
  <si>
    <t>Formular y adoptar los planes de manejo de los páramos delimitados</t>
  </si>
  <si>
    <t xml:space="preserve">Número de documentos de complejos de páramos ajustados </t>
  </si>
  <si>
    <t>Porcentaje de páramos delimitados por el MADS con zonificación y régimen de usos adoptados</t>
  </si>
  <si>
    <t>Administración y Manejo de Áreas Protegidas</t>
  </si>
  <si>
    <t>Administrar y Fortalecer la Red Física del SIRAP CORPOBOYAC</t>
  </si>
  <si>
    <t>Inscripción de áreas protegidas en el RUNAP</t>
  </si>
  <si>
    <t>Administrar y Fortalecer la Red de Actores del SIRAP CORPOBOYACÁ</t>
  </si>
  <si>
    <t>Número de encuentros realizados del CORAP-CORPOBOYACÁ</t>
  </si>
  <si>
    <t>Número de mesas de trabajo realizadas con los subcomités del SIRAP-CORPOBOYACÁ</t>
  </si>
  <si>
    <t>Porcentaje de la superficie de áreas protegidas regionales declaradas homologadas o recategorizadas, inscritas en el RUNAP</t>
  </si>
  <si>
    <t>Número de acciones para la administración y fortalecimiento del SIRAP</t>
  </si>
  <si>
    <t>Porcentaje de avance en el diseño y la gestión del Plan Padrino para Áreas Protegidas.</t>
  </si>
  <si>
    <t>Número de acciones realizadas para el posicionamiento y divulgación del SIRAP</t>
  </si>
  <si>
    <t>Número de áreas protegidas regionales declaradas u Homologadas</t>
  </si>
  <si>
    <t>Número de Estudios de tenencia de tierra en áreas protegidas regionales</t>
  </si>
  <si>
    <t>PGN</t>
  </si>
  <si>
    <t>TRC</t>
  </si>
  <si>
    <t>TUAS</t>
  </si>
  <si>
    <t>TERMICA</t>
  </si>
  <si>
    <t>HIDROSOGAMOSO</t>
  </si>
  <si>
    <t>CARTERA TUAS</t>
  </si>
  <si>
    <t>CARTERA TRC</t>
  </si>
  <si>
    <t>ARGOS</t>
  </si>
  <si>
    <t>SOBRETASA</t>
  </si>
  <si>
    <t>ACTIVIDADES PA</t>
  </si>
  <si>
    <t>LUZ DEYANIRA GONZALEZ CASTILLO</t>
  </si>
  <si>
    <t>Profesionales especializados</t>
  </si>
  <si>
    <t>Responsable Proceso Evaluación Misional</t>
  </si>
  <si>
    <t xml:space="preserve">TOTAL $ </t>
  </si>
  <si>
    <t>Declaratoria SIMAP</t>
  </si>
  <si>
    <t>Administrar y Fortalecer la Red Física del SIRAP CORPOBOYACA</t>
  </si>
  <si>
    <t>HUGO DIAZ S.-LUZ AMELIA PACHECO E.</t>
  </si>
  <si>
    <t>B. - PROGRAMACION PLAN DE NECESIDADES  AÑO 2018</t>
  </si>
  <si>
    <t>C. - PROGRAMACION BIENES Y SERVICIOS  ALMACÉN AÑO  2018</t>
  </si>
  <si>
    <t>VALOR UNITARIO Incluido IVA $ 
2018</t>
  </si>
  <si>
    <t>xxxxxxx</t>
  </si>
  <si>
    <t>Profesional Categoría 2</t>
  </si>
  <si>
    <t>Profesional en Biología, con experiencia en Áreas Protegidas y/o ecosistemas estratégicos</t>
  </si>
  <si>
    <t>Profesional Categoría 1</t>
  </si>
  <si>
    <t>Áreas Priorizadas</t>
  </si>
  <si>
    <t>100% de ejecución, en las acciones priroizadas</t>
  </si>
  <si>
    <t>Realizar acciones para el posicionamiento y divulgación del SIRAP-CORPOBOYACA</t>
  </si>
  <si>
    <t>Áreas del SIRAP Corpoboyacá</t>
  </si>
  <si>
    <t>Realizar el proceso de vinculación de las éntidades privadas, al Proyecto Plan Padrino</t>
  </si>
  <si>
    <t>Una Entidad vinculada al Plan Padrino</t>
  </si>
  <si>
    <t>Declarar u homologar un área protegida en jurisdicción de Corpoboyacá</t>
  </si>
  <si>
    <t>Jurisdicción de Corpoboyacá</t>
  </si>
  <si>
    <t>Un área declarada u homologada</t>
  </si>
  <si>
    <t>Jurisdicción Corpoboyacá</t>
  </si>
  <si>
    <t>Avanzar en el estudio de tenencia de dos área protegidas</t>
  </si>
  <si>
    <t>Inscribir un área protegidas decarada u homologada</t>
  </si>
  <si>
    <t>Realizar acciones que permitan el desarrollo del proyecto GEF SINAP y/o proyectos de investigación del programa BIO</t>
  </si>
  <si>
    <t>Realizar acciones de fortalecimiento del SIRAP y los ecosistemas estratégicos (páramos y/o humedales)</t>
  </si>
  <si>
    <t>Global</t>
  </si>
  <si>
    <t>Logística para Séptimo Encuentro del CORAP</t>
  </si>
  <si>
    <t>Convenio con Fondo Mixto para el diseño y producción de material de divulgación</t>
  </si>
  <si>
    <t>Logística para intecambio de experiencias exitosas</t>
  </si>
  <si>
    <t>PNR El Peligro y RFP El Peligro</t>
  </si>
  <si>
    <t>Formulacion Plan Operativo, según Acuerdo013 del 07/12/2017 por medio del cual se aprueba el Presupuesto de Ingresos y Gastos para la vigencia Fiscal del 1º. de enero al 31 de diciembre de 2018 de la Corporación Autónoma de Regional de Boyacá</t>
  </si>
  <si>
    <t>Versión 0</t>
  </si>
  <si>
    <t>Número de acciones ejecutadas/No de acciones programadas</t>
  </si>
  <si>
    <t>100% de ejecución, acciones que permitan el desarrollo del proyecto GEF SINAP y/o proyectos de investigación del programa BIO</t>
  </si>
  <si>
    <t>100% de ejecución de las acciones de fortalecimiento del SIRAP y los ecosistemas estratégicos (páramos y/o humedales)</t>
  </si>
  <si>
    <t>Número de acciones de fortalecimiento del SIRAP y los ecosistemas estratégicosejecutadas /No  de acciones programadas</t>
  </si>
  <si>
    <t>Número de entidades vinculadas al Proyecto Plan Padrino/No. De entidades programadas</t>
  </si>
  <si>
    <t>No. Áreas declaradas u homologadas/No. De areas programadas a homologar</t>
  </si>
  <si>
    <t>%de avance en los estudios de tenencia de dos areas protegidas/% de avance programado</t>
  </si>
  <si>
    <t>% de la superficie de áreas protegidas regionales declaradas homologadas o recategorizadas, inscritas en el RUNAP/% de superficie programadas</t>
  </si>
  <si>
    <t>No. De encuentros del CORAP realizados/No de encuentros programados</t>
  </si>
  <si>
    <t>0,67% de avace en el estudio de tenencia de dos areas protegidas</t>
  </si>
  <si>
    <t>1 área protegida inscrita</t>
  </si>
  <si>
    <t xml:space="preserve">530 900 01 02 02 </t>
  </si>
  <si>
    <t>Hidro chivor</t>
  </si>
  <si>
    <t>Un encuentro del CORAP programado y desarrollado con intercambio de experiencias</t>
  </si>
  <si>
    <t>EXCEDENTES FINANCIEROS SOBRETASA</t>
  </si>
  <si>
    <t xml:space="preserve">Resolución 1729 Por medio del cual se efectúa un Traslado dentro del Presupuesto con recursos propios de la Corporación Autónoma Regional de Boyacá, CORPOBOYACÁ, vigencia Fiscal del año 2018 </t>
  </si>
  <si>
    <t xml:space="preserve">Solicitud enviada mediante correo electronico del 26/06/2018; en el marco del Proyecto GEF-SINAP para la Consolidación del Sistema Nacional de Áreas Protegidas (SINAP) donde el ejecutor es WWF y Corpoboyaca  es aliado estrategico se definió entre los compromisos un intercambio de experiencias entre las RNSC de la Corpoboyaca con la región orinoquia para conocer las acciones que se adelantan para el manejo y la gobernanza de las áreas protegidas privadas y su aporte a la conservación de los recursos naturales. Por tal motivo se solicita modificar la actividad POA  Formular un plan de Manejo de RNSC  y cambiarla por Realizar una acción para el fortalecimiento de las RNSC del SIRAP-CORPOBOYACA
</t>
  </si>
  <si>
    <t>Realizar una acción para el fortalecimiento de las RNSC del SIRAP-CORPOBOYACA</t>
  </si>
  <si>
    <t>una Actividad de fortalecimiento Realizada</t>
  </si>
  <si>
    <t xml:space="preserve">Numero de Actividades de fortalecimiento realizadas/ Numero de Actividades programadas
</t>
  </si>
  <si>
    <t>Realizar el septimo encuentro del CORAP</t>
  </si>
  <si>
    <t>Acción para el fortalecimiento de las RNSC del SIRAP-CORPOBOYACA</t>
  </si>
  <si>
    <t>Profesional Ingenieria agronoma</t>
  </si>
  <si>
    <t>Profesional en economia</t>
  </si>
  <si>
    <t>Adicion Profesional Categoría 1</t>
  </si>
  <si>
    <t>Biologa</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</si>
</sst>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_-&quot;$&quot;* #,##0_-;\-&quot;$&quot;* #,##0_-;_-&quot;$&quot;* &quot;-&quot;??_-;_-@_-"/>
    <numFmt numFmtId="193" formatCode="[$-240A]dddd\,\ d\ &quot;de&quot;\ mmmm\ &quot;de&quot;\ yyyy"/>
    <numFmt numFmtId="194" formatCode="[$-240A]h:mm:ss\ AM/PM"/>
    <numFmt numFmtId="195" formatCode="[$-240A]dddd\,\ dd&quot; de &quot;mmmm&quot; de &quot;yyyy"/>
    <numFmt numFmtId="196" formatCode="[$-240A]hh:mm:ss\ AM/PM"/>
    <numFmt numFmtId="197" formatCode="0.0"/>
    <numFmt numFmtId="198" formatCode="0.0%"/>
    <numFmt numFmtId="199" formatCode="0.000"/>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6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4"/>
      <name val="Arial"/>
      <family val="2"/>
    </font>
    <font>
      <sz val="11"/>
      <name val="Arial"/>
      <family val="2"/>
    </font>
    <font>
      <sz val="6"/>
      <name val="Arial"/>
      <family val="2"/>
    </font>
    <font>
      <b/>
      <sz val="9"/>
      <name val="Arial"/>
      <family val="2"/>
    </font>
    <font>
      <sz val="9"/>
      <color indexed="9"/>
      <name val="Arial"/>
      <family val="2"/>
    </font>
    <font>
      <b/>
      <sz val="9"/>
      <color indexed="9"/>
      <name val="Arial"/>
      <family val="2"/>
    </font>
    <font>
      <b/>
      <sz val="12"/>
      <name val="Arial"/>
      <family val="2"/>
    </font>
    <font>
      <b/>
      <sz val="9"/>
      <name val="Tahoma"/>
      <family val="2"/>
    </font>
    <font>
      <sz val="9"/>
      <name val="Tahoma"/>
      <family val="2"/>
    </font>
    <font>
      <sz val="10"/>
      <name val="Arial Narrow"/>
      <family val="2"/>
    </font>
    <font>
      <sz val="13"/>
      <name val="Arial Narrow"/>
      <family val="2"/>
    </font>
    <font>
      <sz val="7"/>
      <name val="Arial"/>
      <family val="2"/>
    </font>
    <font>
      <b/>
      <sz val="11"/>
      <name val="Arial"/>
      <family val="2"/>
    </font>
    <font>
      <sz val="11"/>
      <name val="Arial Narrow"/>
      <family val="2"/>
    </font>
    <font>
      <sz val="11"/>
      <color indexed="8"/>
      <name val="Arial Narrow"/>
      <family val="2"/>
    </font>
    <font>
      <sz val="14"/>
      <color indexed="8"/>
      <name val="Arial Narrow"/>
      <family val="2"/>
    </font>
    <font>
      <sz val="10"/>
      <color indexed="8"/>
      <name val="Arial"/>
      <family val="2"/>
    </font>
    <font>
      <sz val="8"/>
      <color indexed="10"/>
      <name val="Arial"/>
      <family val="2"/>
    </font>
    <font>
      <sz val="10"/>
      <color indexed="10"/>
      <name val="Arial"/>
      <family val="2"/>
    </font>
    <font>
      <sz val="10"/>
      <color indexed="8"/>
      <name val="Calibri"/>
      <family val="2"/>
    </font>
    <font>
      <sz val="10"/>
      <color indexed="8"/>
      <name val="Arial Narrow"/>
      <family val="2"/>
    </font>
    <font>
      <sz val="14"/>
      <color indexed="8"/>
      <name val="Calibri"/>
      <family val="2"/>
    </font>
    <font>
      <sz val="13"/>
      <color indexed="8"/>
      <name val="Arial Narrow"/>
      <family val="2"/>
    </font>
    <font>
      <sz val="11"/>
      <color indexed="63"/>
      <name val="Verdana"/>
      <family val="2"/>
    </font>
    <font>
      <b/>
      <sz val="10"/>
      <color indexed="8"/>
      <name val="Arial"/>
      <family val="2"/>
    </font>
    <font>
      <sz val="13"/>
      <color indexed="8"/>
      <name val="Arial"/>
      <family val="2"/>
    </font>
    <font>
      <sz val="11"/>
      <color theme="1"/>
      <name val="Arial Narrow"/>
      <family val="2"/>
    </font>
    <font>
      <sz val="14"/>
      <color theme="1"/>
      <name val="Arial Narrow"/>
      <family val="2"/>
    </font>
    <font>
      <sz val="10"/>
      <color theme="1"/>
      <name val="Arial"/>
      <family val="2"/>
    </font>
    <font>
      <sz val="8"/>
      <color rgb="FFFF0000"/>
      <name val="Arial"/>
      <family val="2"/>
    </font>
    <font>
      <sz val="10"/>
      <color rgb="FFFF0000"/>
      <name val="Arial"/>
      <family val="2"/>
    </font>
    <font>
      <sz val="10"/>
      <color theme="1"/>
      <name val="Calibri"/>
      <family val="2"/>
    </font>
    <font>
      <sz val="10"/>
      <color theme="1"/>
      <name val="Arial Narrow"/>
      <family val="2"/>
    </font>
    <font>
      <sz val="14"/>
      <color theme="1"/>
      <name val="Calibri"/>
      <family val="2"/>
    </font>
    <font>
      <sz val="13"/>
      <color theme="1"/>
      <name val="Arial Narrow"/>
      <family val="2"/>
    </font>
    <font>
      <sz val="11"/>
      <color rgb="FF222222"/>
      <name val="Verdana"/>
      <family val="2"/>
    </font>
    <font>
      <b/>
      <sz val="10"/>
      <color theme="1"/>
      <name val="Arial"/>
      <family val="2"/>
    </font>
    <font>
      <sz val="13"/>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top style="thin"/>
      <bottom style="thin"/>
    </border>
    <border>
      <left style="thin"/>
      <right/>
      <top/>
      <bottom/>
    </border>
    <border>
      <left/>
      <right/>
      <top/>
      <bottom style="thin"/>
    </border>
    <border>
      <left/>
      <right style="thin"/>
      <top/>
      <bottom/>
    </border>
    <border>
      <left/>
      <right style="thin"/>
      <top/>
      <bottom style="thin"/>
    </border>
    <border>
      <left style="thin"/>
      <right/>
      <top/>
      <bottom style="thin"/>
    </border>
    <border>
      <left style="thin"/>
      <right style="thin"/>
      <top style="thin"/>
      <bottom/>
    </border>
    <border>
      <left/>
      <right/>
      <top style="medium"/>
      <bottom/>
    </border>
    <border>
      <left/>
      <right style="medium"/>
      <top style="medium"/>
      <bottom/>
    </border>
    <border>
      <left/>
      <right style="medium"/>
      <top/>
      <bottom/>
    </border>
    <border>
      <left style="thin"/>
      <right style="thin"/>
      <top style="thin"/>
      <bottom style="medium"/>
    </border>
    <border>
      <left/>
      <right/>
      <top/>
      <bottom style="medium"/>
    </border>
    <border>
      <left/>
      <right style="medium"/>
      <top/>
      <bottom style="medium"/>
    </border>
    <border>
      <left style="thin"/>
      <right style="medium"/>
      <top style="thin"/>
      <bottom style="thin"/>
    </border>
    <border>
      <left style="medium"/>
      <right style="thin"/>
      <top style="thin"/>
      <bottom style="thin"/>
    </border>
    <border>
      <left/>
      <right/>
      <top style="medium"/>
      <bottom style="medium"/>
    </border>
    <border>
      <left/>
      <right style="medium"/>
      <top style="medium"/>
      <bottom style="medium"/>
    </border>
    <border>
      <left style="medium"/>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medium"/>
      <right/>
      <top style="medium"/>
      <bottom style="medium"/>
    </border>
    <border>
      <left style="thin"/>
      <right style="thin"/>
      <top/>
      <bottom/>
    </border>
    <border>
      <left/>
      <right style="thin"/>
      <top style="thin"/>
      <bottom style="thin"/>
    </border>
    <border>
      <left style="thin"/>
      <right/>
      <top style="thin"/>
      <bottom/>
    </border>
    <border>
      <left/>
      <right/>
      <top style="thin"/>
      <bottom/>
    </border>
    <border>
      <left/>
      <right style="thin"/>
      <top style="thin"/>
      <bottom/>
    </border>
    <border>
      <left style="thin"/>
      <right/>
      <top style="medium"/>
      <bottom style="thin"/>
    </border>
    <border>
      <left/>
      <right/>
      <top style="medium"/>
      <bottom style="thin"/>
    </border>
    <border>
      <left/>
      <right style="medium"/>
      <top style="medium"/>
      <bottom style="thin"/>
    </border>
    <border>
      <left style="medium"/>
      <right/>
      <top style="thin"/>
      <bottom/>
    </border>
    <border>
      <left>
        <color indexed="63"/>
      </left>
      <right style="medium"/>
      <top style="thin"/>
      <bottom>
        <color indexed="63"/>
      </bottom>
    </border>
    <border>
      <left style="medium"/>
      <right/>
      <top style="medium"/>
      <bottom/>
    </border>
    <border>
      <left/>
      <right style="thin"/>
      <top style="medium"/>
      <bottom/>
    </border>
    <border>
      <left style="thin"/>
      <right style="thin"/>
      <top style="medium"/>
      <bottom/>
    </border>
    <border>
      <left style="medium"/>
      <right/>
      <top style="thin"/>
      <bottom style="medium"/>
    </border>
    <border>
      <left/>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medium"/>
      <bottom/>
    </border>
    <border>
      <left style="medium"/>
      <right/>
      <top style="medium"/>
      <bottom style="thin"/>
    </border>
    <border>
      <left style="medium"/>
      <right style="thin"/>
      <top style="medium"/>
      <bottom/>
    </border>
    <border>
      <left style="medium"/>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78">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5" fillId="0" borderId="10" xfId="0" applyFont="1" applyBorder="1" applyAlignment="1">
      <alignment horizontal="center" vertical="center" wrapText="1"/>
    </xf>
    <xf numFmtId="3" fontId="22" fillId="0" borderId="0" xfId="49" applyNumberFormat="1" applyFont="1" applyFill="1" applyBorder="1" applyAlignment="1">
      <alignment horizontal="left" vertical="center"/>
    </xf>
    <xf numFmtId="0" fontId="22" fillId="0" borderId="0" xfId="0" applyFont="1" applyFill="1" applyAlignment="1">
      <alignment vertical="center"/>
    </xf>
    <xf numFmtId="188" fontId="0" fillId="0" borderId="0" xfId="52" applyNumberFormat="1" applyAlignment="1">
      <alignment vertical="center"/>
    </xf>
    <xf numFmtId="188" fontId="0" fillId="0" borderId="0" xfId="52" applyNumberFormat="1" applyFont="1" applyAlignment="1">
      <alignment vertical="center"/>
    </xf>
    <xf numFmtId="0" fontId="27" fillId="0" borderId="0" xfId="0" applyFont="1" applyFill="1" applyAlignment="1">
      <alignment vertical="center"/>
    </xf>
    <xf numFmtId="3" fontId="22" fillId="0" borderId="0" xfId="0" applyNumberFormat="1" applyFont="1" applyFill="1" applyAlignment="1">
      <alignment vertical="center"/>
    </xf>
    <xf numFmtId="188" fontId="22" fillId="0" borderId="0" xfId="51" applyNumberFormat="1" applyFont="1" applyFill="1" applyAlignment="1">
      <alignment vertical="center"/>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188" fontId="27" fillId="0" borderId="10" xfId="51"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88" fontId="27" fillId="0" borderId="10" xfId="51"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51" applyNumberFormat="1" applyFont="1" applyFill="1" applyBorder="1" applyAlignment="1">
      <alignment horizontal="right" vertical="center"/>
    </xf>
    <xf numFmtId="3" fontId="27"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14" fontId="25" fillId="0" borderId="10" xfId="0" applyNumberFormat="1" applyFont="1" applyBorder="1" applyAlignment="1">
      <alignment horizontal="center" vertical="center"/>
    </xf>
    <xf numFmtId="0" fontId="28" fillId="0" borderId="10" xfId="0" applyFont="1" applyFill="1" applyBorder="1" applyAlignment="1">
      <alignment horizontal="justify" vertical="center" wrapText="1"/>
    </xf>
    <xf numFmtId="0" fontId="20" fillId="0" borderId="0" xfId="0" applyFont="1" applyBorder="1" applyAlignment="1">
      <alignment horizontal="center" vertical="center"/>
    </xf>
    <xf numFmtId="189" fontId="20" fillId="0" borderId="0" xfId="54" applyNumberFormat="1" applyFont="1" applyFill="1" applyBorder="1" applyAlignment="1">
      <alignment horizontal="center" vertical="center" wrapText="1"/>
    </xf>
    <xf numFmtId="191" fontId="19" fillId="0" borderId="0" xfId="0" applyNumberFormat="1" applyFont="1" applyFill="1" applyBorder="1" applyAlignment="1">
      <alignment horizontal="center" vertical="center"/>
    </xf>
    <xf numFmtId="49" fontId="19" fillId="0" borderId="0" xfId="53" applyNumberFormat="1" applyFont="1" applyFill="1" applyBorder="1" applyAlignment="1">
      <alignment horizontal="center" vertical="center"/>
    </xf>
    <xf numFmtId="190" fontId="0" fillId="0" borderId="0" xfId="0" applyNumberFormat="1" applyFont="1" applyFill="1" applyBorder="1" applyAlignment="1">
      <alignment horizontal="left" vertical="center"/>
    </xf>
    <xf numFmtId="0" fontId="21" fillId="0" borderId="10" xfId="0" applyFont="1" applyFill="1" applyBorder="1" applyAlignment="1">
      <alignment horizontal="justify" vertical="center"/>
    </xf>
    <xf numFmtId="0" fontId="21" fillId="0" borderId="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49" fontId="28" fillId="0" borderId="10" xfId="0" applyNumberFormat="1" applyFont="1" applyFill="1" applyBorder="1" applyAlignment="1">
      <alignment horizontal="justify" vertical="center" wrapText="1"/>
    </xf>
    <xf numFmtId="3" fontId="28" fillId="0" borderId="10" xfId="0" applyNumberFormat="1" applyFont="1" applyFill="1" applyBorder="1" applyAlignment="1">
      <alignment horizontal="justify" vertical="center" wrapText="1"/>
    </xf>
    <xf numFmtId="188" fontId="28" fillId="0" borderId="10" xfId="51" applyNumberFormat="1" applyFont="1" applyFill="1" applyBorder="1" applyAlignment="1">
      <alignment horizontal="justify" vertical="center" wrapText="1"/>
    </xf>
    <xf numFmtId="49" fontId="28" fillId="0" borderId="11" xfId="0" applyNumberFormat="1" applyFont="1" applyFill="1" applyBorder="1" applyAlignment="1">
      <alignment horizontal="justify" vertical="center" wrapText="1"/>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5"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0" fillId="24" borderId="0" xfId="0" applyFill="1" applyBorder="1" applyAlignment="1">
      <alignment vertical="center"/>
    </xf>
    <xf numFmtId="0" fontId="30"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3" fontId="0" fillId="0" borderId="12" xfId="0" applyNumberFormat="1" applyFont="1" applyFill="1" applyBorder="1" applyAlignment="1">
      <alignment horizontal="right" vertical="center"/>
    </xf>
    <xf numFmtId="3" fontId="0" fillId="0" borderId="12" xfId="0" applyNumberFormat="1" applyFont="1" applyFill="1" applyBorder="1" applyAlignment="1">
      <alignment horizontal="left" vertical="center"/>
    </xf>
    <xf numFmtId="0" fontId="21" fillId="0" borderId="13" xfId="0" applyFont="1" applyFill="1" applyBorder="1" applyAlignment="1">
      <alignment horizontal="center" vertical="center" wrapText="1"/>
    </xf>
    <xf numFmtId="0" fontId="0" fillId="0" borderId="13" xfId="0" applyFont="1" applyFill="1" applyBorder="1" applyAlignment="1">
      <alignment horizontal="justify" vertical="center"/>
    </xf>
    <xf numFmtId="0" fontId="0" fillId="0" borderId="13" xfId="0" applyFont="1" applyFill="1" applyBorder="1" applyAlignment="1">
      <alignment horizontal="left" vertical="center"/>
    </xf>
    <xf numFmtId="186" fontId="20" fillId="0" borderId="14" xfId="0" applyNumberFormat="1" applyFont="1" applyFill="1" applyBorder="1" applyAlignment="1">
      <alignment horizontal="left" vertical="center"/>
    </xf>
    <xf numFmtId="49" fontId="19" fillId="0" borderId="14" xfId="53" applyNumberFormat="1" applyFont="1" applyFill="1" applyBorder="1" applyAlignment="1">
      <alignment horizontal="center" vertical="center"/>
    </xf>
    <xf numFmtId="0" fontId="21" fillId="0" borderId="15" xfId="0" applyFont="1" applyFill="1" applyBorder="1" applyAlignment="1">
      <alignment horizontal="center" vertical="center"/>
    </xf>
    <xf numFmtId="49" fontId="19" fillId="0" borderId="15" xfId="53" applyNumberFormat="1" applyFont="1" applyFill="1" applyBorder="1" applyAlignment="1">
      <alignment horizontal="center" vertical="center"/>
    </xf>
    <xf numFmtId="0" fontId="20" fillId="0" borderId="14" xfId="0" applyFont="1" applyFill="1" applyBorder="1" applyAlignment="1">
      <alignment horizontal="left" vertical="center" wrapText="1"/>
    </xf>
    <xf numFmtId="0" fontId="20" fillId="0" borderId="14" xfId="0" applyFont="1" applyFill="1" applyBorder="1" applyAlignment="1">
      <alignment horizontal="center" vertical="center"/>
    </xf>
    <xf numFmtId="0" fontId="21" fillId="0" borderId="11" xfId="0" applyFont="1" applyFill="1" applyBorder="1" applyAlignment="1">
      <alignment horizontal="center" vertical="center"/>
    </xf>
    <xf numFmtId="49" fontId="19" fillId="0" borderId="16" xfId="53" applyNumberFormat="1" applyFont="1" applyFill="1" applyBorder="1" applyAlignment="1">
      <alignment horizontal="center" vertical="center"/>
    </xf>
    <xf numFmtId="0" fontId="21" fillId="16" borderId="11" xfId="0" applyFont="1" applyFill="1" applyBorder="1" applyAlignment="1">
      <alignment horizontal="center" vertical="center"/>
    </xf>
    <xf numFmtId="0" fontId="21" fillId="16" borderId="17" xfId="0" applyFont="1" applyFill="1" applyBorder="1" applyAlignment="1">
      <alignment horizontal="center" vertical="center"/>
    </xf>
    <xf numFmtId="0" fontId="3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11" xfId="0" applyFont="1" applyBorder="1" applyAlignment="1">
      <alignment horizontal="center" vertical="center"/>
    </xf>
    <xf numFmtId="9" fontId="27" fillId="4" borderId="10" xfId="62" applyFont="1" applyFill="1" applyBorder="1" applyAlignment="1">
      <alignment vertical="center"/>
    </xf>
    <xf numFmtId="189" fontId="34" fillId="24" borderId="10" xfId="54" applyNumberFormat="1" applyFont="1" applyFill="1" applyBorder="1" applyAlignment="1" applyProtection="1">
      <alignment horizontal="left" vertical="center" wrapText="1"/>
      <protection/>
    </xf>
    <xf numFmtId="0" fontId="35" fillId="0" borderId="0" xfId="0" applyFont="1" applyAlignment="1">
      <alignment vertical="center" wrapText="1"/>
    </xf>
    <xf numFmtId="0" fontId="35" fillId="0" borderId="0" xfId="0" applyFont="1" applyBorder="1" applyAlignment="1">
      <alignment vertical="center" wrapText="1"/>
    </xf>
    <xf numFmtId="9" fontId="0" fillId="24" borderId="10" xfId="62" applyFont="1" applyFill="1" applyBorder="1" applyAlignment="1">
      <alignment horizontal="center" vertical="center" wrapText="1"/>
    </xf>
    <xf numFmtId="3" fontId="0" fillId="0" borderId="17" xfId="0" applyNumberFormat="1" applyFont="1" applyFill="1" applyBorder="1" applyAlignment="1">
      <alignment horizontal="right" vertical="center"/>
    </xf>
    <xf numFmtId="3" fontId="50" fillId="0" borderId="10" xfId="55" applyNumberFormat="1" applyFont="1" applyFill="1" applyBorder="1" applyAlignment="1" applyProtection="1">
      <alignment horizontal="right" vertical="center" wrapText="1"/>
      <protection/>
    </xf>
    <xf numFmtId="0" fontId="25" fillId="24" borderId="10" xfId="0" applyFont="1" applyFill="1" applyBorder="1" applyAlignment="1">
      <alignment vertical="center"/>
    </xf>
    <xf numFmtId="1" fontId="0" fillId="24" borderId="10" xfId="62" applyNumberFormat="1" applyFont="1" applyFill="1" applyBorder="1" applyAlignment="1">
      <alignment horizontal="center" vertical="center" wrapText="1"/>
    </xf>
    <xf numFmtId="9" fontId="51" fillId="24" borderId="10" xfId="62" applyFont="1" applyFill="1" applyBorder="1" applyAlignment="1" applyProtection="1">
      <alignment horizontal="center" vertical="center" wrapText="1"/>
      <protection locked="0"/>
    </xf>
    <xf numFmtId="0" fontId="25" fillId="0" borderId="10" xfId="0" applyFont="1" applyBorder="1" applyAlignment="1">
      <alignment horizontal="justify" vertical="center" wrapText="1"/>
    </xf>
    <xf numFmtId="3" fontId="0" fillId="24" borderId="17" xfId="0" applyNumberFormat="1" applyFont="1" applyFill="1" applyBorder="1" applyAlignment="1">
      <alignment horizontal="right" vertical="center"/>
    </xf>
    <xf numFmtId="14" fontId="0" fillId="0" borderId="10" xfId="0" applyNumberFormat="1" applyFont="1" applyBorder="1" applyAlignment="1" applyProtection="1">
      <alignment horizontal="justify" vertical="center" wrapText="1"/>
      <protection/>
    </xf>
    <xf numFmtId="14" fontId="0" fillId="0" borderId="10" xfId="0" applyNumberFormat="1" applyFont="1" applyBorder="1" applyAlignment="1">
      <alignment horizontal="center" vertical="center"/>
    </xf>
    <xf numFmtId="9" fontId="25" fillId="24" borderId="18" xfId="62" applyFont="1" applyFill="1" applyBorder="1" applyAlignment="1">
      <alignment horizontal="center" vertical="center" wrapText="1"/>
    </xf>
    <xf numFmtId="1" fontId="25" fillId="0" borderId="10" xfId="62" applyNumberFormat="1" applyFont="1" applyFill="1" applyBorder="1" applyAlignment="1">
      <alignment horizontal="center" vertical="center" wrapText="1"/>
    </xf>
    <xf numFmtId="0" fontId="52"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20" fillId="0" borderId="10" xfId="0" applyFont="1" applyFill="1" applyBorder="1" applyAlignment="1">
      <alignment horizontal="center" vertical="center" wrapText="1"/>
    </xf>
    <xf numFmtId="3" fontId="0" fillId="24" borderId="0" xfId="0" applyNumberFormat="1" applyFill="1" applyBorder="1" applyAlignment="1">
      <alignment vertical="center"/>
    </xf>
    <xf numFmtId="3" fontId="20" fillId="0" borderId="0" xfId="0" applyNumberFormat="1" applyFont="1" applyBorder="1" applyAlignment="1">
      <alignment horizontal="center" vertical="center" wrapText="1"/>
    </xf>
    <xf numFmtId="188" fontId="27" fillId="0" borderId="10" xfId="50" applyNumberFormat="1" applyFont="1" applyFill="1" applyBorder="1" applyAlignment="1">
      <alignment vertical="center"/>
    </xf>
    <xf numFmtId="189" fontId="0" fillId="0" borderId="0" xfId="53" applyNumberFormat="1" applyFont="1" applyFill="1" applyAlignment="1">
      <alignment vertical="center"/>
    </xf>
    <xf numFmtId="0" fontId="0" fillId="0" borderId="0" xfId="0" applyFill="1" applyAlignment="1">
      <alignment horizontal="center" vertical="center"/>
    </xf>
    <xf numFmtId="189" fontId="0" fillId="0" borderId="10" xfId="53" applyNumberFormat="1" applyFont="1" applyFill="1" applyBorder="1" applyAlignment="1">
      <alignment vertical="center"/>
    </xf>
    <xf numFmtId="0" fontId="53" fillId="0" borderId="19" xfId="0" applyFont="1" applyFill="1" applyBorder="1" applyAlignment="1">
      <alignment vertical="center"/>
    </xf>
    <xf numFmtId="0" fontId="53" fillId="0" borderId="20" xfId="0" applyFont="1" applyFill="1" applyBorder="1" applyAlignment="1">
      <alignment vertical="center"/>
    </xf>
    <xf numFmtId="0" fontId="54" fillId="0" borderId="0" xfId="0" applyFont="1" applyFill="1" applyAlignment="1">
      <alignment vertical="center"/>
    </xf>
    <xf numFmtId="189" fontId="20" fillId="0" borderId="10" xfId="53"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horizontal="center" vertical="center"/>
    </xf>
    <xf numFmtId="0" fontId="19" fillId="0" borderId="0" xfId="0" applyFont="1" applyFill="1" applyBorder="1" applyAlignment="1">
      <alignment vertical="center"/>
    </xf>
    <xf numFmtId="0" fontId="19" fillId="0" borderId="21" xfId="0" applyFont="1" applyFill="1" applyBorder="1" applyAlignment="1">
      <alignment vertical="center"/>
    </xf>
    <xf numFmtId="189" fontId="20" fillId="0" borderId="22" xfId="53" applyNumberFormat="1" applyFont="1" applyFill="1" applyBorder="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20" fillId="0" borderId="0" xfId="0" applyFont="1" applyFill="1" applyAlignment="1">
      <alignment horizontal="center" vertical="center" wrapText="1"/>
    </xf>
    <xf numFmtId="0" fontId="26" fillId="0" borderId="10"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0" xfId="0" applyFont="1" applyFill="1" applyAlignment="1">
      <alignment vertical="center"/>
    </xf>
    <xf numFmtId="0" fontId="0" fillId="0" borderId="26" xfId="0" applyFont="1" applyFill="1" applyBorder="1" applyAlignment="1">
      <alignment vertical="center"/>
    </xf>
    <xf numFmtId="0" fontId="0" fillId="0" borderId="10" xfId="0" applyFont="1" applyFill="1" applyBorder="1" applyAlignment="1">
      <alignment horizontal="justify" vertical="center" wrapText="1"/>
    </xf>
    <xf numFmtId="189" fontId="0" fillId="0" borderId="10" xfId="53" applyNumberFormat="1" applyFont="1" applyFill="1" applyBorder="1" applyAlignment="1">
      <alignment horizontal="center" vertical="center"/>
    </xf>
    <xf numFmtId="0" fontId="19" fillId="0" borderId="10" xfId="0" applyFont="1" applyFill="1" applyBorder="1" applyAlignment="1">
      <alignment vertical="center"/>
    </xf>
    <xf numFmtId="0" fontId="19" fillId="0" borderId="25" xfId="0" applyFont="1" applyFill="1" applyBorder="1" applyAlignment="1">
      <alignment vertical="center"/>
    </xf>
    <xf numFmtId="189" fontId="0" fillId="0" borderId="0" xfId="0" applyNumberFormat="1" applyFill="1" applyAlignment="1">
      <alignment vertical="center"/>
    </xf>
    <xf numFmtId="0" fontId="0" fillId="0" borderId="26" xfId="0" applyFill="1" applyBorder="1" applyAlignment="1">
      <alignment vertical="center"/>
    </xf>
    <xf numFmtId="0" fontId="19" fillId="0" borderId="27" xfId="0" applyFont="1" applyFill="1" applyBorder="1" applyAlignment="1">
      <alignment vertical="center"/>
    </xf>
    <xf numFmtId="0" fontId="19" fillId="0" borderId="28" xfId="0" applyFont="1"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27" fillId="0" borderId="29" xfId="0" applyFont="1" applyFill="1" applyBorder="1" applyAlignment="1">
      <alignment horizontal="left" vertical="center"/>
    </xf>
    <xf numFmtId="0" fontId="27" fillId="0" borderId="30" xfId="0" applyFont="1" applyFill="1" applyBorder="1" applyAlignment="1">
      <alignment horizontal="left" vertical="center"/>
    </xf>
    <xf numFmtId="189" fontId="20" fillId="0" borderId="10" xfId="53" applyNumberFormat="1" applyFont="1" applyFill="1" applyBorder="1" applyAlignment="1">
      <alignment vertical="center" wrapText="1"/>
    </xf>
    <xf numFmtId="0" fontId="20" fillId="0" borderId="10" xfId="0" applyFont="1" applyFill="1" applyBorder="1" applyAlignment="1">
      <alignment vertical="center" wrapText="1"/>
    </xf>
    <xf numFmtId="3" fontId="0" fillId="0" borderId="10" xfId="0" applyNumberFormat="1" applyFont="1" applyFill="1" applyBorder="1" applyAlignment="1">
      <alignment horizontal="center" vertical="center"/>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3" xfId="0" applyFont="1" applyFill="1" applyBorder="1" applyAlignment="1">
      <alignment vertical="center"/>
    </xf>
    <xf numFmtId="0" fontId="19" fillId="0" borderId="22" xfId="0" applyFont="1" applyFill="1" applyBorder="1" applyAlignment="1">
      <alignment vertical="center"/>
    </xf>
    <xf numFmtId="0" fontId="19" fillId="0" borderId="34" xfId="0" applyFont="1" applyFill="1" applyBorder="1" applyAlignment="1">
      <alignment vertical="center"/>
    </xf>
    <xf numFmtId="0" fontId="20" fillId="0" borderId="35" xfId="0" applyFont="1" applyFill="1" applyBorder="1" applyAlignment="1">
      <alignment vertical="center"/>
    </xf>
    <xf numFmtId="189" fontId="0" fillId="0" borderId="14" xfId="53" applyNumberFormat="1" applyFont="1" applyFill="1" applyBorder="1" applyAlignment="1">
      <alignment horizontal="center" vertical="center"/>
    </xf>
    <xf numFmtId="189" fontId="0" fillId="0" borderId="14" xfId="53" applyNumberFormat="1" applyFont="1" applyFill="1" applyBorder="1" applyAlignment="1">
      <alignment vertical="center"/>
    </xf>
    <xf numFmtId="0" fontId="0" fillId="0" borderId="14" xfId="0" applyFill="1" applyBorder="1" applyAlignment="1">
      <alignment horizontal="center" vertical="center"/>
    </xf>
    <xf numFmtId="0" fontId="19" fillId="0" borderId="14" xfId="0" applyFont="1" applyFill="1" applyBorder="1" applyAlignment="1">
      <alignment vertical="center"/>
    </xf>
    <xf numFmtId="0" fontId="19" fillId="0" borderId="36" xfId="0" applyFont="1" applyFill="1" applyBorder="1" applyAlignment="1">
      <alignment vertical="center"/>
    </xf>
    <xf numFmtId="189" fontId="0" fillId="0" borderId="18" xfId="53" applyNumberFormat="1" applyFont="1" applyFill="1" applyBorder="1" applyAlignment="1">
      <alignment vertical="center"/>
    </xf>
    <xf numFmtId="0" fontId="20" fillId="0" borderId="37" xfId="0" applyFont="1" applyFill="1" applyBorder="1" applyAlignment="1">
      <alignment vertical="center"/>
    </xf>
    <xf numFmtId="0" fontId="0" fillId="0" borderId="27" xfId="0" applyFill="1" applyBorder="1" applyAlignment="1">
      <alignment vertical="center"/>
    </xf>
    <xf numFmtId="189" fontId="0" fillId="0" borderId="27" xfId="53" applyNumberFormat="1" applyFont="1" applyFill="1" applyBorder="1" applyAlignment="1">
      <alignment horizontal="center" vertical="center"/>
    </xf>
    <xf numFmtId="189" fontId="0" fillId="0" borderId="27" xfId="53" applyNumberFormat="1" applyFont="1" applyFill="1" applyBorder="1" applyAlignment="1">
      <alignment vertical="center"/>
    </xf>
    <xf numFmtId="0" fontId="0" fillId="0" borderId="27" xfId="0" applyFill="1" applyBorder="1" applyAlignment="1">
      <alignment horizontal="center" vertical="center"/>
    </xf>
    <xf numFmtId="0" fontId="20" fillId="0" borderId="35" xfId="0" applyFont="1" applyFill="1" applyBorder="1" applyAlignment="1">
      <alignment vertical="center" wrapText="1"/>
    </xf>
    <xf numFmtId="0" fontId="20" fillId="0" borderId="16" xfId="0" applyFont="1" applyFill="1" applyBorder="1" applyAlignment="1">
      <alignment vertical="center" wrapText="1"/>
    </xf>
    <xf numFmtId="189" fontId="0" fillId="0" borderId="10" xfId="0" applyNumberFormat="1" applyFill="1" applyBorder="1" applyAlignment="1">
      <alignment horizontal="center" vertical="center"/>
    </xf>
    <xf numFmtId="189" fontId="0" fillId="0" borderId="22" xfId="53" applyNumberFormat="1" applyFont="1" applyFill="1" applyBorder="1" applyAlignment="1">
      <alignment vertical="center"/>
    </xf>
    <xf numFmtId="0" fontId="0" fillId="0" borderId="10" xfId="0" applyFont="1" applyFill="1" applyBorder="1" applyAlignment="1">
      <alignment horizontal="center" vertical="center"/>
    </xf>
    <xf numFmtId="189" fontId="19" fillId="0" borderId="10" xfId="0" applyNumberFormat="1" applyFont="1" applyFill="1" applyBorder="1" applyAlignment="1">
      <alignment vertical="center"/>
    </xf>
    <xf numFmtId="189" fontId="0" fillId="0" borderId="0" xfId="53" applyNumberFormat="1" applyFont="1" applyFill="1" applyAlignment="1">
      <alignment horizontal="center" vertical="center"/>
    </xf>
    <xf numFmtId="0" fontId="19" fillId="0" borderId="0" xfId="0" applyFont="1" applyFill="1" applyAlignment="1">
      <alignment vertical="center"/>
    </xf>
    <xf numFmtId="189" fontId="0" fillId="24" borderId="0" xfId="0" applyNumberFormat="1" applyFill="1" applyBorder="1" applyAlignment="1">
      <alignment vertical="center"/>
    </xf>
    <xf numFmtId="3" fontId="37" fillId="0" borderId="10" xfId="55" applyNumberFormat="1" applyFont="1" applyFill="1" applyBorder="1" applyAlignment="1" applyProtection="1">
      <alignment vertical="center" wrapText="1"/>
      <protection/>
    </xf>
    <xf numFmtId="0" fontId="0" fillId="0" borderId="10" xfId="0" applyBorder="1" applyAlignment="1">
      <alignment vertical="center"/>
    </xf>
    <xf numFmtId="9" fontId="0" fillId="24" borderId="10" xfId="62" applyFont="1" applyFill="1" applyBorder="1" applyAlignment="1">
      <alignment horizontal="center" vertical="center"/>
    </xf>
    <xf numFmtId="1" fontId="0" fillId="24" borderId="10" xfId="62" applyNumberFormat="1" applyFont="1" applyFill="1" applyBorder="1" applyAlignment="1">
      <alignment horizontal="center" vertical="center"/>
    </xf>
    <xf numFmtId="10" fontId="0" fillId="24" borderId="10" xfId="62" applyNumberFormat="1" applyFont="1" applyFill="1" applyBorder="1" applyAlignment="1">
      <alignment horizontal="center" vertical="center"/>
    </xf>
    <xf numFmtId="0" fontId="24" fillId="0" borderId="10" xfId="60" applyFont="1" applyBorder="1" applyAlignment="1">
      <alignment horizontal="center" vertical="center" wrapText="1"/>
      <protection/>
    </xf>
    <xf numFmtId="0" fontId="19" fillId="0" borderId="0" xfId="60" applyFont="1" applyAlignment="1">
      <alignment vertical="center"/>
      <protection/>
    </xf>
    <xf numFmtId="0" fontId="0" fillId="0" borderId="0" xfId="60" applyAlignment="1">
      <alignment vertical="center"/>
      <protection/>
    </xf>
    <xf numFmtId="0" fontId="0" fillId="0" borderId="10" xfId="60" applyFont="1" applyBorder="1" applyAlignment="1">
      <alignment horizontal="center" vertical="center" wrapText="1"/>
      <protection/>
    </xf>
    <xf numFmtId="0" fontId="25" fillId="0" borderId="10" xfId="60" applyFont="1" applyBorder="1" applyAlignment="1">
      <alignment horizontal="center" vertical="center" wrapText="1"/>
      <protection/>
    </xf>
    <xf numFmtId="0" fontId="20" fillId="0" borderId="10" xfId="60" applyFont="1" applyBorder="1" applyAlignment="1">
      <alignment horizontal="center" vertical="center" wrapText="1"/>
      <protection/>
    </xf>
    <xf numFmtId="0" fontId="0" fillId="24" borderId="10" xfId="60" applyFont="1" applyFill="1" applyBorder="1" applyAlignment="1">
      <alignment horizontal="center" vertical="center" wrapText="1"/>
      <protection/>
    </xf>
    <xf numFmtId="192" fontId="55" fillId="24" borderId="10" xfId="58" applyNumberFormat="1" applyFont="1" applyFill="1" applyBorder="1" applyAlignment="1" applyProtection="1">
      <alignment horizontal="center" vertical="center"/>
      <protection/>
    </xf>
    <xf numFmtId="192" fontId="56" fillId="24" borderId="10" xfId="58" applyNumberFormat="1" applyFont="1" applyFill="1" applyBorder="1" applyAlignment="1" applyProtection="1">
      <alignment horizontal="center" vertical="center" wrapText="1"/>
      <protection/>
    </xf>
    <xf numFmtId="192" fontId="33" fillId="24" borderId="10" xfId="58" applyNumberFormat="1" applyFont="1" applyFill="1" applyBorder="1" applyAlignment="1" applyProtection="1">
      <alignment horizontal="center" vertical="center" wrapText="1"/>
      <protection/>
    </xf>
    <xf numFmtId="0" fontId="27" fillId="4" borderId="10" xfId="60" applyFont="1" applyFill="1" applyBorder="1" applyAlignment="1">
      <alignment vertical="center"/>
      <protection/>
    </xf>
    <xf numFmtId="192" fontId="27" fillId="4" borderId="10" xfId="60" applyNumberFormat="1" applyFont="1" applyFill="1" applyBorder="1" applyAlignment="1">
      <alignment vertical="center"/>
      <protection/>
    </xf>
    <xf numFmtId="0" fontId="27" fillId="0" borderId="0" xfId="60" applyFont="1" applyAlignment="1">
      <alignment vertical="center"/>
      <protection/>
    </xf>
    <xf numFmtId="0" fontId="0" fillId="0" borderId="0" xfId="60" applyBorder="1" applyAlignment="1">
      <alignment vertical="center"/>
      <protection/>
    </xf>
    <xf numFmtId="0" fontId="0" fillId="0" borderId="0" xfId="60" applyFill="1" applyAlignment="1">
      <alignment vertical="center"/>
      <protection/>
    </xf>
    <xf numFmtId="9" fontId="0" fillId="0" borderId="0" xfId="60" applyNumberFormat="1" applyAlignment="1">
      <alignment vertical="center"/>
      <protection/>
    </xf>
    <xf numFmtId="3" fontId="0" fillId="0" borderId="0" xfId="60" applyNumberFormat="1" applyAlignment="1">
      <alignment vertical="center"/>
      <protection/>
    </xf>
    <xf numFmtId="192" fontId="33" fillId="24" borderId="10" xfId="58" applyNumberFormat="1" applyFont="1" applyFill="1" applyBorder="1" applyAlignment="1" applyProtection="1">
      <alignment horizontal="center" vertical="center"/>
      <protection/>
    </xf>
    <xf numFmtId="0" fontId="34" fillId="25" borderId="10" xfId="60" applyFont="1" applyFill="1" applyBorder="1" applyAlignment="1" applyProtection="1">
      <alignment vertical="center" wrapText="1"/>
      <protection/>
    </xf>
    <xf numFmtId="0" fontId="51" fillId="25" borderId="10" xfId="60" applyFont="1" applyFill="1" applyBorder="1" applyAlignment="1" applyProtection="1">
      <alignment horizontal="center" vertical="center" wrapText="1"/>
      <protection locked="0"/>
    </xf>
    <xf numFmtId="0" fontId="0" fillId="25" borderId="10" xfId="60" applyFont="1" applyFill="1" applyBorder="1" applyAlignment="1">
      <alignment horizontal="center" vertical="center" wrapText="1"/>
      <protection/>
    </xf>
    <xf numFmtId="1" fontId="51" fillId="25" borderId="10" xfId="60" applyNumberFormat="1" applyFont="1" applyFill="1" applyBorder="1" applyAlignment="1" applyProtection="1">
      <alignment horizontal="center" vertical="center" wrapText="1"/>
      <protection locked="0"/>
    </xf>
    <xf numFmtId="192" fontId="51" fillId="25" borderId="10" xfId="58" applyNumberFormat="1" applyFont="1" applyFill="1" applyBorder="1" applyAlignment="1" applyProtection="1">
      <alignment horizontal="right" vertical="center" wrapText="1"/>
      <protection/>
    </xf>
    <xf numFmtId="192" fontId="57" fillId="25" borderId="10" xfId="58" applyNumberFormat="1" applyFont="1" applyFill="1" applyBorder="1" applyAlignment="1" applyProtection="1">
      <alignment horizontal="right" vertical="center"/>
      <protection/>
    </xf>
    <xf numFmtId="192" fontId="55" fillId="25" borderId="10" xfId="58" applyNumberFormat="1" applyFont="1" applyFill="1" applyBorder="1" applyAlignment="1" applyProtection="1">
      <alignment horizontal="center" vertical="center"/>
      <protection/>
    </xf>
    <xf numFmtId="192" fontId="33" fillId="25" borderId="10" xfId="58" applyNumberFormat="1" applyFont="1" applyFill="1" applyBorder="1" applyAlignment="1" applyProtection="1">
      <alignment horizontal="center" vertical="center" wrapText="1"/>
      <protection/>
    </xf>
    <xf numFmtId="9" fontId="51" fillId="25" borderId="10" xfId="62" applyFont="1" applyFill="1" applyBorder="1" applyAlignment="1" applyProtection="1">
      <alignment horizontal="center" vertical="center" wrapText="1"/>
      <protection locked="0"/>
    </xf>
    <xf numFmtId="192" fontId="0" fillId="25" borderId="10" xfId="60" applyNumberFormat="1" applyFont="1" applyFill="1" applyBorder="1" applyAlignment="1">
      <alignment horizontal="center" vertical="center"/>
      <protection/>
    </xf>
    <xf numFmtId="192" fontId="57" fillId="25" borderId="10" xfId="60" applyNumberFormat="1" applyFont="1" applyFill="1" applyBorder="1" applyAlignment="1" applyProtection="1">
      <alignment horizontal="right" vertical="center"/>
      <protection/>
    </xf>
    <xf numFmtId="2" fontId="51" fillId="25" borderId="10" xfId="60" applyNumberFormat="1" applyFont="1" applyFill="1" applyBorder="1" applyAlignment="1" applyProtection="1">
      <alignment horizontal="center" vertical="center" wrapText="1"/>
      <protection locked="0"/>
    </xf>
    <xf numFmtId="3" fontId="58" fillId="25" borderId="10" xfId="54" applyNumberFormat="1" applyFont="1" applyFill="1" applyBorder="1" applyAlignment="1" applyProtection="1">
      <alignment horizontal="left" vertical="center" wrapText="1"/>
      <protection locked="0"/>
    </xf>
    <xf numFmtId="9" fontId="0" fillId="25" borderId="10" xfId="60" applyNumberFormat="1" applyFont="1" applyFill="1" applyBorder="1" applyAlignment="1">
      <alignment horizontal="center" vertical="center" wrapText="1"/>
      <protection/>
    </xf>
    <xf numFmtId="9" fontId="0" fillId="25" borderId="10" xfId="62" applyFont="1" applyFill="1" applyBorder="1" applyAlignment="1">
      <alignment horizontal="center" vertical="center" wrapText="1"/>
    </xf>
    <xf numFmtId="0" fontId="0" fillId="25" borderId="10" xfId="60" applyFont="1" applyFill="1" applyBorder="1" applyAlignment="1">
      <alignment horizontal="center" vertical="center"/>
      <protection/>
    </xf>
    <xf numFmtId="1" fontId="0" fillId="25" borderId="10" xfId="60" applyNumberFormat="1" applyFont="1" applyFill="1" applyBorder="1" applyAlignment="1">
      <alignment horizontal="center" vertical="center" wrapText="1"/>
      <protection/>
    </xf>
    <xf numFmtId="1" fontId="0" fillId="25" borderId="10" xfId="62" applyNumberFormat="1" applyFont="1" applyFill="1" applyBorder="1" applyAlignment="1">
      <alignment horizontal="center" vertical="center" wrapText="1"/>
    </xf>
    <xf numFmtId="168" fontId="33" fillId="25" borderId="10" xfId="57" applyFont="1" applyFill="1" applyBorder="1" applyAlignment="1" applyProtection="1">
      <alignment horizontal="center" vertical="center" wrapText="1"/>
      <protection/>
    </xf>
    <xf numFmtId="0" fontId="52" fillId="0" borderId="11" xfId="0" applyFont="1" applyBorder="1" applyAlignment="1">
      <alignment horizontal="justify" vertical="center" wrapText="1"/>
    </xf>
    <xf numFmtId="0" fontId="52" fillId="0" borderId="10" xfId="0" applyFont="1" applyBorder="1" applyAlignment="1">
      <alignment horizontal="justify" vertical="center" wrapText="1"/>
    </xf>
    <xf numFmtId="3" fontId="0" fillId="0" borderId="10" xfId="0" applyNumberFormat="1" applyFont="1" applyFill="1" applyBorder="1" applyAlignment="1">
      <alignment vertical="center" wrapText="1"/>
    </xf>
    <xf numFmtId="3" fontId="25" fillId="0" borderId="10" xfId="0" applyNumberFormat="1" applyFont="1" applyFill="1" applyBorder="1" applyAlignment="1">
      <alignment vertical="center" wrapText="1"/>
    </xf>
    <xf numFmtId="0" fontId="19" fillId="26" borderId="10" xfId="0" applyFont="1" applyFill="1" applyBorder="1" applyAlignment="1">
      <alignment vertical="center"/>
    </xf>
    <xf numFmtId="189" fontId="19" fillId="0" borderId="0" xfId="0" applyNumberFormat="1" applyFont="1" applyFill="1" applyAlignment="1">
      <alignment vertical="center"/>
    </xf>
    <xf numFmtId="0" fontId="25" fillId="24" borderId="10" xfId="0" applyFont="1" applyFill="1" applyBorder="1" applyAlignment="1">
      <alignment horizontal="center" vertical="center" wrapText="1"/>
    </xf>
    <xf numFmtId="10" fontId="0" fillId="24" borderId="10" xfId="62" applyNumberFormat="1" applyFont="1" applyFill="1" applyBorder="1" applyAlignment="1">
      <alignment horizontal="center" vertical="center" wrapText="1"/>
    </xf>
    <xf numFmtId="0" fontId="19" fillId="26" borderId="25" xfId="0" applyFont="1" applyFill="1" applyBorder="1" applyAlignment="1">
      <alignment vertical="center"/>
    </xf>
    <xf numFmtId="0" fontId="19" fillId="24" borderId="10" xfId="0" applyFont="1" applyFill="1" applyBorder="1" applyAlignment="1">
      <alignment vertical="center"/>
    </xf>
    <xf numFmtId="189" fontId="0" fillId="27" borderId="10" xfId="53" applyNumberFormat="1" applyFont="1" applyFill="1" applyBorder="1" applyAlignment="1">
      <alignment vertical="center"/>
    </xf>
    <xf numFmtId="171" fontId="22" fillId="0" borderId="10" xfId="47" applyFont="1" applyFill="1" applyBorder="1" applyAlignment="1">
      <alignment vertical="center"/>
    </xf>
    <xf numFmtId="0" fontId="19" fillId="28" borderId="10" xfId="0" applyFont="1" applyFill="1" applyBorder="1" applyAlignment="1">
      <alignment vertical="center"/>
    </xf>
    <xf numFmtId="0" fontId="25" fillId="0" borderId="11" xfId="0" applyFont="1" applyBorder="1" applyAlignment="1">
      <alignment horizontal="center" vertical="center" wrapText="1"/>
    </xf>
    <xf numFmtId="0" fontId="52" fillId="0" borderId="18" xfId="0" applyFont="1" applyBorder="1" applyAlignment="1">
      <alignment vertical="center" wrapText="1"/>
    </xf>
    <xf numFmtId="14" fontId="0" fillId="0" borderId="18" xfId="0" applyNumberFormat="1" applyFont="1" applyBorder="1" applyAlignment="1" applyProtection="1">
      <alignment vertical="center" wrapText="1"/>
      <protection/>
    </xf>
    <xf numFmtId="189" fontId="25" fillId="0" borderId="18" xfId="54" applyNumberFormat="1" applyFont="1" applyFill="1" applyBorder="1" applyAlignment="1">
      <alignment vertical="center" wrapText="1"/>
    </xf>
    <xf numFmtId="0" fontId="25" fillId="24" borderId="10" xfId="0" applyFont="1" applyFill="1" applyBorder="1" applyAlignment="1">
      <alignment vertical="center" wrapText="1"/>
    </xf>
    <xf numFmtId="14" fontId="0" fillId="0" borderId="10" xfId="0" applyNumberFormat="1" applyFont="1" applyBorder="1" applyAlignment="1">
      <alignment horizontal="center" vertical="center"/>
    </xf>
    <xf numFmtId="3" fontId="59" fillId="0" borderId="0" xfId="0" applyNumberFormat="1" applyFont="1" applyAlignment="1">
      <alignment/>
    </xf>
    <xf numFmtId="3" fontId="0" fillId="0" borderId="18" xfId="0" applyNumberFormat="1" applyFont="1" applyFill="1" applyBorder="1" applyAlignment="1">
      <alignment horizontal="center" vertical="center" wrapText="1"/>
    </xf>
    <xf numFmtId="3" fontId="0" fillId="0" borderId="38" xfId="0" applyNumberFormat="1"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9" xfId="0" applyFont="1" applyBorder="1" applyAlignment="1">
      <alignment horizontal="center" vertical="center" wrapText="1"/>
    </xf>
    <xf numFmtId="0" fontId="20" fillId="0" borderId="11" xfId="0" applyFont="1" applyBorder="1" applyAlignment="1">
      <alignment horizontal="center" vertical="center"/>
    </xf>
    <xf numFmtId="0" fontId="23" fillId="0" borderId="10" xfId="0" applyFont="1" applyBorder="1" applyAlignment="1">
      <alignment horizontal="center" vertical="center"/>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0" fillId="0" borderId="39" xfId="0" applyFont="1" applyBorder="1" applyAlignment="1">
      <alignment horizontal="left" vertical="center" wrapText="1"/>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30" xfId="0" applyFont="1" applyBorder="1" applyAlignment="1">
      <alignment horizontal="center" vertical="center"/>
    </xf>
    <xf numFmtId="0" fontId="30" fillId="0" borderId="39" xfId="0" applyFont="1" applyBorder="1" applyAlignment="1">
      <alignment horizontal="center" vertical="center"/>
    </xf>
    <xf numFmtId="0" fontId="0" fillId="0" borderId="10" xfId="0" applyFont="1" applyBorder="1" applyAlignment="1">
      <alignment horizontal="left"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189" fontId="20" fillId="0" borderId="12" xfId="0" applyNumberFormat="1" applyFont="1" applyBorder="1" applyAlignment="1">
      <alignment horizontal="center" vertical="center"/>
    </xf>
    <xf numFmtId="0" fontId="20" fillId="0" borderId="30" xfId="0" applyFont="1" applyBorder="1" applyAlignment="1">
      <alignment horizontal="center" vertical="center"/>
    </xf>
    <xf numFmtId="0" fontId="20" fillId="0" borderId="39" xfId="0" applyFont="1" applyBorder="1" applyAlignment="1">
      <alignment horizontal="center" vertical="center"/>
    </xf>
    <xf numFmtId="0" fontId="30" fillId="0" borderId="10" xfId="0" applyFont="1" applyBorder="1" applyAlignment="1">
      <alignment horizontal="center" vertical="center"/>
    </xf>
    <xf numFmtId="0" fontId="20" fillId="0" borderId="10" xfId="0" applyFont="1" applyBorder="1" applyAlignment="1">
      <alignment horizontal="center" vertical="center"/>
    </xf>
    <xf numFmtId="0" fontId="0" fillId="0" borderId="10" xfId="0" applyBorder="1" applyAlignment="1">
      <alignment horizontal="center" vertical="center"/>
    </xf>
    <xf numFmtId="0" fontId="20" fillId="16" borderId="12" xfId="0" applyFont="1" applyFill="1" applyBorder="1" applyAlignment="1">
      <alignment horizontal="left" vertical="center" wrapText="1"/>
    </xf>
    <xf numFmtId="0" fontId="20" fillId="16" borderId="30" xfId="0" applyFont="1" applyFill="1" applyBorder="1" applyAlignment="1">
      <alignment horizontal="left" vertical="center" wrapText="1"/>
    </xf>
    <xf numFmtId="0" fontId="20" fillId="16" borderId="39"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30" xfId="0" applyFont="1" applyFill="1" applyBorder="1" applyAlignment="1">
      <alignment horizontal="left" vertical="center"/>
    </xf>
    <xf numFmtId="0" fontId="0" fillId="0" borderId="39" xfId="0" applyFont="1" applyFill="1" applyBorder="1" applyAlignment="1">
      <alignment horizontal="left" vertical="center"/>
    </xf>
    <xf numFmtId="49" fontId="19" fillId="0" borderId="14" xfId="53" applyNumberFormat="1" applyFont="1" applyFill="1" applyBorder="1" applyAlignment="1">
      <alignment horizontal="center" vertical="center"/>
    </xf>
    <xf numFmtId="0" fontId="21" fillId="0" borderId="11"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0" applyFont="1" applyFill="1" applyBorder="1" applyAlignment="1">
      <alignment horizontal="center" vertical="center"/>
    </xf>
    <xf numFmtId="0" fontId="20" fillId="16" borderId="10" xfId="0" applyFont="1" applyFill="1" applyBorder="1" applyAlignment="1">
      <alignment horizontal="left" vertical="center" wrapText="1"/>
    </xf>
    <xf numFmtId="49" fontId="19" fillId="0" borderId="0" xfId="53" applyNumberFormat="1" applyFont="1" applyFill="1" applyBorder="1" applyAlignment="1">
      <alignment horizontal="center" vertical="center"/>
    </xf>
    <xf numFmtId="0" fontId="20" fillId="16" borderId="11" xfId="0" applyFont="1" applyFill="1" applyBorder="1" applyAlignment="1">
      <alignment horizontal="left" vertical="center" wrapText="1"/>
    </xf>
    <xf numFmtId="0" fontId="0" fillId="0" borderId="10" xfId="0" applyFont="1" applyFill="1" applyBorder="1" applyAlignment="1">
      <alignment horizontal="left" vertical="center"/>
    </xf>
    <xf numFmtId="0" fontId="20" fillId="0" borderId="12" xfId="0" applyFont="1" applyBorder="1" applyAlignment="1">
      <alignment horizontal="right" vertical="center"/>
    </xf>
    <xf numFmtId="0" fontId="20" fillId="0" borderId="30" xfId="0" applyFont="1" applyBorder="1" applyAlignment="1">
      <alignment horizontal="right" vertical="center"/>
    </xf>
    <xf numFmtId="0" fontId="20" fillId="0" borderId="39" xfId="0" applyFont="1" applyBorder="1" applyAlignment="1">
      <alignment horizontal="right" vertical="center"/>
    </xf>
    <xf numFmtId="0" fontId="30" fillId="0" borderId="17" xfId="0" applyFont="1" applyBorder="1" applyAlignment="1">
      <alignment horizontal="center" vertical="center"/>
    </xf>
    <xf numFmtId="0" fontId="30" fillId="0" borderId="14" xfId="0" applyFont="1" applyBorder="1" applyAlignment="1">
      <alignment horizontal="center" vertical="center"/>
    </xf>
    <xf numFmtId="0" fontId="30" fillId="0" borderId="16" xfId="0" applyFont="1" applyBorder="1" applyAlignment="1">
      <alignment horizontal="center" vertical="center"/>
    </xf>
    <xf numFmtId="1" fontId="0" fillId="0" borderId="10" xfId="0" applyNumberFormat="1" applyFont="1" applyFill="1" applyBorder="1" applyAlignment="1">
      <alignment horizontal="left" vertical="center"/>
    </xf>
    <xf numFmtId="0" fontId="0" fillId="0" borderId="10" xfId="0" applyFont="1" applyFill="1" applyBorder="1" applyAlignment="1">
      <alignment horizontal="left" vertical="center" wrapText="1"/>
    </xf>
    <xf numFmtId="0" fontId="20" fillId="0" borderId="11" xfId="0" applyFont="1" applyBorder="1" applyAlignment="1">
      <alignment horizontal="center" vertical="center" wrapText="1"/>
    </xf>
    <xf numFmtId="0" fontId="20" fillId="24" borderId="10" xfId="0" applyFont="1" applyFill="1" applyBorder="1" applyAlignment="1">
      <alignment horizontal="center" vertical="center"/>
    </xf>
    <xf numFmtId="0" fontId="25"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25" fillId="0" borderId="13" xfId="0" applyFont="1"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24" borderId="18" xfId="62" applyNumberFormat="1" applyFont="1" applyFill="1" applyBorder="1" applyAlignment="1">
      <alignment horizontal="center" vertical="center"/>
    </xf>
    <xf numFmtId="0" fontId="0" fillId="24" borderId="38" xfId="62" applyNumberFormat="1" applyFont="1" applyFill="1" applyBorder="1" applyAlignment="1">
      <alignment horizontal="center" vertical="center"/>
    </xf>
    <xf numFmtId="0" fontId="0" fillId="24" borderId="11" xfId="62" applyNumberFormat="1" applyFont="1" applyFill="1" applyBorder="1" applyAlignment="1">
      <alignment horizontal="center" vertical="center"/>
    </xf>
    <xf numFmtId="0" fontId="18" fillId="0" borderId="10" xfId="0" applyFont="1" applyBorder="1" applyAlignment="1">
      <alignment horizontal="center" vertical="center"/>
    </xf>
    <xf numFmtId="0" fontId="23" fillId="0" borderId="10" xfId="0" applyFont="1" applyBorder="1" applyAlignment="1">
      <alignment horizontal="center" vertical="center"/>
    </xf>
    <xf numFmtId="14" fontId="23" fillId="0" borderId="12" xfId="0" applyNumberFormat="1" applyFont="1" applyBorder="1" applyAlignment="1">
      <alignment horizontal="center" vertical="center"/>
    </xf>
    <xf numFmtId="0" fontId="23" fillId="0" borderId="30" xfId="0" applyFont="1" applyBorder="1" applyAlignment="1">
      <alignment horizontal="center" vertical="center"/>
    </xf>
    <xf numFmtId="0" fontId="23" fillId="0" borderId="39" xfId="0" applyFont="1" applyBorder="1" applyAlignment="1">
      <alignment horizontal="center" vertical="center"/>
    </xf>
    <xf numFmtId="0" fontId="36" fillId="0" borderId="12" xfId="0" applyFont="1" applyBorder="1" applyAlignment="1">
      <alignment horizontal="right" vertical="center"/>
    </xf>
    <xf numFmtId="0" fontId="36" fillId="0" borderId="30" xfId="0" applyFont="1" applyBorder="1" applyAlignment="1">
      <alignment horizontal="right" vertical="center"/>
    </xf>
    <xf numFmtId="0" fontId="36" fillId="0" borderId="39" xfId="0" applyFont="1" applyBorder="1" applyAlignment="1">
      <alignment horizontal="right" vertical="center"/>
    </xf>
    <xf numFmtId="0" fontId="0" fillId="0" borderId="11" xfId="0" applyFont="1" applyFill="1" applyBorder="1" applyAlignment="1">
      <alignment horizontal="left" vertical="center"/>
    </xf>
    <xf numFmtId="0" fontId="25" fillId="24" borderId="10" xfId="0" applyFont="1" applyFill="1" applyBorder="1" applyAlignment="1">
      <alignment horizontal="center" vertical="center" wrapText="1"/>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14" fontId="23"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23" fillId="0" borderId="12" xfId="0" applyFont="1" applyBorder="1" applyAlignment="1">
      <alignment horizontal="center" vertical="center"/>
    </xf>
    <xf numFmtId="14" fontId="23" fillId="0" borderId="39" xfId="0" applyNumberFormat="1" applyFont="1" applyBorder="1" applyAlignment="1">
      <alignment horizontal="center" vertical="center"/>
    </xf>
    <xf numFmtId="0" fontId="20" fillId="0" borderId="18" xfId="0" applyFont="1" applyFill="1" applyBorder="1" applyAlignment="1">
      <alignment horizontal="center" vertical="center"/>
    </xf>
    <xf numFmtId="0" fontId="20" fillId="0" borderId="11" xfId="0" applyFont="1" applyFill="1" applyBorder="1" applyAlignment="1">
      <alignment horizontal="center" vertical="center"/>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7" fillId="0" borderId="10" xfId="0" applyFont="1" applyFill="1" applyBorder="1" applyAlignment="1">
      <alignment horizontal="right" vertical="center"/>
    </xf>
    <xf numFmtId="0" fontId="19" fillId="0" borderId="12"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9"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39" xfId="0" applyFill="1" applyBorder="1" applyAlignment="1">
      <alignment horizontal="left" vertical="center"/>
    </xf>
    <xf numFmtId="0" fontId="0" fillId="0" borderId="29" xfId="0" applyFill="1" applyBorder="1" applyAlignment="1">
      <alignment horizontal="left" vertical="center"/>
    </xf>
    <xf numFmtId="0" fontId="0" fillId="0" borderId="29" xfId="0" applyFill="1" applyBorder="1" applyAlignment="1">
      <alignment horizontal="center" vertical="center"/>
    </xf>
    <xf numFmtId="0" fontId="0" fillId="0" borderId="39" xfId="0" applyFill="1" applyBorder="1" applyAlignment="1">
      <alignment horizontal="center" vertical="center"/>
    </xf>
    <xf numFmtId="0" fontId="27" fillId="0" borderId="46" xfId="0" applyFont="1" applyFill="1" applyBorder="1" applyAlignment="1">
      <alignment horizontal="right" vertical="center"/>
    </xf>
    <xf numFmtId="0" fontId="27" fillId="0" borderId="41" xfId="0" applyFont="1" applyFill="1" applyBorder="1" applyAlignment="1">
      <alignment horizontal="right" vertical="center"/>
    </xf>
    <xf numFmtId="0" fontId="27" fillId="0" borderId="42" xfId="0" applyFont="1" applyFill="1" applyBorder="1" applyAlignment="1">
      <alignment horizontal="right"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7" xfId="0" applyFont="1" applyFill="1" applyBorder="1" applyAlignment="1">
      <alignment horizontal="center" vertical="center"/>
    </xf>
    <xf numFmtId="189" fontId="20" fillId="0" borderId="18" xfId="53" applyNumberFormat="1" applyFont="1" applyFill="1" applyBorder="1" applyAlignment="1">
      <alignment horizontal="center" vertical="center" wrapText="1"/>
    </xf>
    <xf numFmtId="189" fontId="20" fillId="0" borderId="11" xfId="53" applyNumberFormat="1" applyFont="1" applyFill="1" applyBorder="1" applyAlignment="1">
      <alignment horizontal="center" vertical="center" wrapText="1"/>
    </xf>
    <xf numFmtId="189" fontId="20" fillId="0" borderId="10" xfId="53" applyNumberFormat="1"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189" fontId="20" fillId="0" borderId="50" xfId="53" applyNumberFormat="1" applyFont="1" applyFill="1" applyBorder="1" applyAlignment="1">
      <alignment horizontal="center" vertical="center" wrapText="1"/>
    </xf>
    <xf numFmtId="0" fontId="27" fillId="0" borderId="51" xfId="0" applyFont="1" applyFill="1" applyBorder="1" applyAlignment="1">
      <alignment horizontal="right" vertical="center"/>
    </xf>
    <xf numFmtId="0" fontId="27" fillId="0" borderId="32" xfId="0" applyFont="1" applyFill="1" applyBorder="1" applyAlignment="1">
      <alignment horizontal="right" vertical="center"/>
    </xf>
    <xf numFmtId="0" fontId="27" fillId="0" borderId="33" xfId="0" applyFont="1" applyFill="1" applyBorder="1" applyAlignment="1">
      <alignment horizontal="right"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52" xfId="0" applyFont="1" applyFill="1" applyBorder="1" applyAlignment="1">
      <alignment horizontal="center" vertical="center"/>
    </xf>
    <xf numFmtId="0" fontId="0" fillId="0" borderId="30" xfId="0" applyFill="1" applyBorder="1" applyAlignment="1">
      <alignment horizontal="center" vertical="center"/>
    </xf>
    <xf numFmtId="0" fontId="0" fillId="0" borderId="29" xfId="0" applyFont="1" applyFill="1" applyBorder="1" applyAlignment="1">
      <alignment vertical="center"/>
    </xf>
    <xf numFmtId="0" fontId="0" fillId="0" borderId="30" xfId="0" applyFill="1" applyBorder="1" applyAlignment="1">
      <alignment vertical="center"/>
    </xf>
    <xf numFmtId="0" fontId="0" fillId="0" borderId="39" xfId="0" applyFill="1" applyBorder="1" applyAlignment="1">
      <alignment vertical="center"/>
    </xf>
    <xf numFmtId="0" fontId="0" fillId="0" borderId="29" xfId="0" applyFont="1" applyFill="1" applyBorder="1" applyAlignment="1">
      <alignment horizontal="justify" vertical="center" wrapText="1"/>
    </xf>
    <xf numFmtId="0" fontId="0" fillId="0" borderId="39" xfId="0" applyFill="1" applyBorder="1" applyAlignment="1">
      <alignment horizontal="justify"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60" fillId="0" borderId="59" xfId="0" applyFont="1" applyFill="1" applyBorder="1" applyAlignment="1">
      <alignment horizontal="left" vertical="center"/>
    </xf>
    <xf numFmtId="0" fontId="60" fillId="0" borderId="44" xfId="0" applyFont="1" applyFill="1" applyBorder="1" applyAlignment="1">
      <alignment horizontal="left" vertical="center"/>
    </xf>
    <xf numFmtId="0" fontId="20" fillId="0" borderId="29"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37" xfId="0" applyFont="1" applyFill="1" applyBorder="1" applyAlignment="1">
      <alignment horizontal="left" vertical="center"/>
    </xf>
    <xf numFmtId="0" fontId="20" fillId="0" borderId="27" xfId="0" applyFont="1" applyFill="1" applyBorder="1" applyAlignment="1">
      <alignment horizontal="left" vertical="center"/>
    </xf>
    <xf numFmtId="0" fontId="21" fillId="0" borderId="1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14" fontId="25" fillId="0" borderId="31" xfId="0" applyNumberFormat="1" applyFont="1" applyFill="1" applyBorder="1" applyAlignment="1">
      <alignment horizontal="center" vertical="center" wrapText="1"/>
    </xf>
    <xf numFmtId="14" fontId="25" fillId="0" borderId="32" xfId="0" applyNumberFormat="1" applyFont="1" applyFill="1" applyBorder="1" applyAlignment="1">
      <alignment horizontal="center" vertical="center" wrapText="1"/>
    </xf>
    <xf numFmtId="14" fontId="25" fillId="0" borderId="52" xfId="0" applyNumberFormat="1" applyFont="1" applyFill="1" applyBorder="1" applyAlignment="1">
      <alignment horizontal="center" vertical="center" wrapText="1"/>
    </xf>
    <xf numFmtId="0" fontId="20" fillId="0" borderId="59" xfId="0" applyFont="1" applyFill="1" applyBorder="1" applyAlignment="1">
      <alignment horizontal="left" vertical="center"/>
    </xf>
    <xf numFmtId="0" fontId="20" fillId="0" borderId="44" xfId="0" applyFont="1" applyFill="1" applyBorder="1" applyAlignment="1">
      <alignment horizontal="left" vertical="center"/>
    </xf>
    <xf numFmtId="0" fontId="23"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8" fillId="0" borderId="0" xfId="0" applyFont="1" applyFill="1" applyBorder="1" applyAlignment="1">
      <alignment horizontal="center" vertical="center"/>
    </xf>
    <xf numFmtId="0" fontId="19" fillId="0" borderId="53" xfId="0" applyFont="1" applyFill="1" applyBorder="1" applyAlignment="1">
      <alignment horizontal="center" vertical="center"/>
    </xf>
    <xf numFmtId="0" fontId="27" fillId="0" borderId="29" xfId="0" applyFont="1" applyFill="1" applyBorder="1" applyAlignment="1">
      <alignment horizontal="left" vertical="center"/>
    </xf>
    <xf numFmtId="0" fontId="27" fillId="0" borderId="30" xfId="0" applyFont="1" applyFill="1" applyBorder="1" applyAlignment="1">
      <alignment horizontal="left" vertical="center"/>
    </xf>
    <xf numFmtId="0" fontId="20" fillId="0" borderId="46"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16" xfId="0" applyFont="1" applyFill="1" applyBorder="1" applyAlignment="1">
      <alignment horizontal="center" vertical="center"/>
    </xf>
    <xf numFmtId="189" fontId="20" fillId="0" borderId="18" xfId="53" applyNumberFormat="1" applyFont="1" applyFill="1" applyBorder="1" applyAlignment="1">
      <alignment horizontal="center" vertical="center"/>
    </xf>
    <xf numFmtId="189" fontId="20" fillId="0" borderId="11" xfId="53" applyNumberFormat="1" applyFont="1" applyFill="1" applyBorder="1" applyAlignment="1">
      <alignment horizontal="center" vertical="center"/>
    </xf>
    <xf numFmtId="189" fontId="21" fillId="0" borderId="50" xfId="53" applyNumberFormat="1" applyFont="1" applyFill="1" applyBorder="1" applyAlignment="1">
      <alignment horizontal="center" vertical="center" wrapText="1"/>
    </xf>
    <xf numFmtId="189" fontId="21" fillId="0" borderId="11" xfId="53" applyNumberFormat="1" applyFont="1" applyFill="1" applyBorder="1" applyAlignment="1">
      <alignment horizontal="center" vertical="center" wrapText="1"/>
    </xf>
    <xf numFmtId="189" fontId="21" fillId="0" borderId="10" xfId="53"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29" fillId="0" borderId="12" xfId="0" applyFont="1" applyFill="1" applyBorder="1" applyAlignment="1">
      <alignment horizontal="justify" vertical="center" wrapText="1"/>
    </xf>
    <xf numFmtId="0" fontId="29" fillId="0" borderId="39" xfId="0" applyFont="1" applyFill="1" applyBorder="1" applyAlignment="1">
      <alignment horizontal="justify" vertical="center" wrapText="1"/>
    </xf>
    <xf numFmtId="0" fontId="27" fillId="0" borderId="12"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12" xfId="0" applyFont="1" applyFill="1" applyBorder="1" applyAlignment="1">
      <alignment horizontal="right" vertical="center"/>
    </xf>
    <xf numFmtId="0" fontId="27" fillId="0" borderId="30" xfId="0" applyFont="1" applyFill="1" applyBorder="1" applyAlignment="1">
      <alignment horizontal="right" vertical="center"/>
    </xf>
    <xf numFmtId="0" fontId="27" fillId="0" borderId="39" xfId="0" applyFont="1" applyFill="1" applyBorder="1" applyAlignment="1">
      <alignment horizontal="right" vertical="center"/>
    </xf>
    <xf numFmtId="0" fontId="22" fillId="0" borderId="1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11" xfId="0" applyFont="1" applyFill="1" applyBorder="1" applyAlignment="1">
      <alignment horizontal="center" vertical="center"/>
    </xf>
    <xf numFmtId="0" fontId="1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0" fillId="0" borderId="10" xfId="60" applyBorder="1" applyAlignment="1">
      <alignment horizontal="center" vertical="center"/>
      <protection/>
    </xf>
    <xf numFmtId="0" fontId="24" fillId="0" borderId="10" xfId="60" applyFont="1" applyBorder="1" applyAlignment="1">
      <alignment horizontal="center" vertical="center" wrapText="1"/>
      <protection/>
    </xf>
    <xf numFmtId="0" fontId="19" fillId="0" borderId="10" xfId="60" applyFont="1" applyBorder="1" applyAlignment="1">
      <alignment horizontal="center" vertical="center" wrapText="1"/>
      <protection/>
    </xf>
    <xf numFmtId="0" fontId="0" fillId="0" borderId="10" xfId="60" applyFont="1" applyBorder="1" applyAlignment="1">
      <alignment horizontal="center" vertical="center" wrapText="1"/>
      <protection/>
    </xf>
    <xf numFmtId="0" fontId="25" fillId="0" borderId="10" xfId="60" applyFont="1" applyBorder="1" applyAlignment="1">
      <alignment horizontal="center" vertical="center" wrapText="1"/>
      <protection/>
    </xf>
    <xf numFmtId="14" fontId="25" fillId="0" borderId="10" xfId="60" applyNumberFormat="1" applyFont="1" applyBorder="1" applyAlignment="1">
      <alignment horizontal="center" vertical="center"/>
      <protection/>
    </xf>
    <xf numFmtId="0" fontId="18" fillId="0" borderId="10" xfId="60" applyFont="1" applyBorder="1" applyAlignment="1">
      <alignment horizontal="center" vertical="center" wrapText="1"/>
      <protection/>
    </xf>
    <xf numFmtId="0" fontId="20" fillId="0" borderId="10" xfId="60" applyFont="1" applyBorder="1" applyAlignment="1">
      <alignment horizontal="left" vertical="center"/>
      <protection/>
    </xf>
    <xf numFmtId="0" fontId="18" fillId="0" borderId="10" xfId="60" applyFont="1" applyBorder="1" applyAlignment="1">
      <alignment horizontal="left" vertical="center" wrapText="1"/>
      <protection/>
    </xf>
    <xf numFmtId="0" fontId="24" fillId="0" borderId="10" xfId="60" applyFont="1" applyBorder="1" applyAlignment="1">
      <alignment horizontal="left" vertical="center" wrapText="1"/>
      <protection/>
    </xf>
    <xf numFmtId="0" fontId="0" fillId="0" borderId="10" xfId="60" applyFont="1" applyBorder="1" applyAlignment="1">
      <alignment horizontal="left" vertical="center"/>
      <protection/>
    </xf>
    <xf numFmtId="0" fontId="0" fillId="0" borderId="10" xfId="60" applyFont="1" applyBorder="1" applyAlignment="1">
      <alignment horizontal="left" vertical="center" wrapText="1"/>
      <protection/>
    </xf>
    <xf numFmtId="0" fontId="0" fillId="0" borderId="10" xfId="60" applyFont="1" applyBorder="1" applyAlignment="1">
      <alignment horizontal="center" vertical="center"/>
      <protection/>
    </xf>
    <xf numFmtId="0" fontId="20" fillId="0" borderId="10" xfId="60" applyFont="1" applyBorder="1" applyAlignment="1">
      <alignment horizontal="center" vertical="center" wrapText="1"/>
      <protection/>
    </xf>
    <xf numFmtId="0" fontId="20" fillId="0" borderId="10" xfId="60" applyFont="1" applyFill="1" applyBorder="1" applyAlignment="1">
      <alignment horizontal="center" vertical="center" wrapText="1"/>
      <protection/>
    </xf>
    <xf numFmtId="0" fontId="0" fillId="24" borderId="18" xfId="60" applyFont="1" applyFill="1" applyBorder="1" applyAlignment="1">
      <alignment horizontal="center" vertical="center" wrapText="1"/>
      <protection/>
    </xf>
    <xf numFmtId="0" fontId="0" fillId="24" borderId="38" xfId="60" applyFont="1" applyFill="1" applyBorder="1" applyAlignment="1">
      <alignment horizontal="center" vertical="center" wrapText="1"/>
      <protection/>
    </xf>
    <xf numFmtId="0" fontId="61" fillId="24" borderId="12" xfId="60" applyFont="1" applyFill="1" applyBorder="1" applyAlignment="1" applyProtection="1">
      <alignment horizontal="center" vertical="center" wrapText="1"/>
      <protection/>
    </xf>
    <xf numFmtId="0" fontId="61" fillId="24" borderId="30" xfId="60" applyFont="1" applyFill="1" applyBorder="1" applyAlignment="1" applyProtection="1">
      <alignment horizontal="center" vertical="center" wrapText="1"/>
      <protection/>
    </xf>
    <xf numFmtId="0" fontId="61" fillId="24" borderId="39" xfId="60" applyFont="1" applyFill="1" applyBorder="1" applyAlignment="1" applyProtection="1">
      <alignment horizontal="center" vertical="center" wrapText="1"/>
      <protection/>
    </xf>
    <xf numFmtId="1" fontId="0" fillId="24" borderId="12" xfId="62" applyNumberFormat="1" applyFont="1" applyFill="1" applyBorder="1" applyAlignment="1">
      <alignment horizontal="center" vertical="center" wrapText="1"/>
    </xf>
    <xf numFmtId="1" fontId="0" fillId="24" borderId="39" xfId="62" applyNumberFormat="1" applyFont="1" applyFill="1" applyBorder="1" applyAlignment="1">
      <alignment horizontal="center" vertical="center" wrapText="1"/>
    </xf>
    <xf numFmtId="192" fontId="0" fillId="24" borderId="18" xfId="60" applyNumberFormat="1" applyFont="1" applyFill="1" applyBorder="1" applyAlignment="1">
      <alignment horizontal="center" vertical="center"/>
      <protection/>
    </xf>
    <xf numFmtId="192" fontId="0" fillId="24" borderId="11" xfId="60" applyNumberFormat="1" applyFont="1" applyFill="1" applyBorder="1" applyAlignment="1">
      <alignment horizontal="center" vertical="center"/>
      <protection/>
    </xf>
    <xf numFmtId="9" fontId="20" fillId="24" borderId="10" xfId="62" applyFont="1" applyFill="1" applyBorder="1" applyAlignment="1">
      <alignment horizontal="center" vertical="center" wrapText="1"/>
    </xf>
    <xf numFmtId="192" fontId="0" fillId="25" borderId="10" xfId="60" applyNumberFormat="1" applyFont="1" applyFill="1" applyBorder="1" applyAlignment="1">
      <alignment horizontal="center" vertical="center"/>
      <protection/>
    </xf>
    <xf numFmtId="0" fontId="0" fillId="25" borderId="10" xfId="60" applyFont="1" applyFill="1" applyBorder="1" applyAlignment="1">
      <alignment horizontal="center" vertical="center"/>
      <protection/>
    </xf>
    <xf numFmtId="9" fontId="20" fillId="25" borderId="10" xfId="62" applyFont="1" applyFill="1" applyBorder="1" applyAlignment="1">
      <alignment horizontal="center" vertical="center" wrapText="1"/>
    </xf>
    <xf numFmtId="1" fontId="0" fillId="25" borderId="12" xfId="62" applyNumberFormat="1" applyFont="1" applyFill="1" applyBorder="1" applyAlignment="1">
      <alignment horizontal="center" vertical="center" wrapText="1"/>
    </xf>
    <xf numFmtId="1" fontId="0" fillId="25" borderId="39" xfId="62" applyNumberFormat="1" applyFont="1" applyFill="1" applyBorder="1" applyAlignment="1">
      <alignment horizontal="center" vertical="center" wrapText="1"/>
    </xf>
    <xf numFmtId="1" fontId="20" fillId="25" borderId="10" xfId="62" applyNumberFormat="1" applyFont="1" applyFill="1" applyBorder="1" applyAlignment="1">
      <alignment horizontal="center" vertical="center" wrapText="1"/>
    </xf>
    <xf numFmtId="0" fontId="0" fillId="25" borderId="12" xfId="60" applyFont="1" applyFill="1" applyBorder="1" applyAlignment="1">
      <alignment horizontal="center" vertical="center" wrapText="1"/>
      <protection/>
    </xf>
    <xf numFmtId="0" fontId="0" fillId="25" borderId="30" xfId="60" applyFont="1" applyFill="1" applyBorder="1" applyAlignment="1">
      <alignment horizontal="center" vertical="center" wrapText="1"/>
      <protection/>
    </xf>
    <xf numFmtId="0" fontId="0" fillId="25" borderId="39" xfId="60" applyFont="1" applyFill="1" applyBorder="1" applyAlignment="1">
      <alignment horizontal="center" vertical="center" wrapText="1"/>
      <protection/>
    </xf>
    <xf numFmtId="9" fontId="20" fillId="25" borderId="12" xfId="62" applyNumberFormat="1" applyFont="1" applyFill="1" applyBorder="1" applyAlignment="1">
      <alignment horizontal="center" vertical="center" wrapText="1"/>
    </xf>
    <xf numFmtId="9" fontId="20" fillId="25" borderId="39" xfId="62" applyNumberFormat="1" applyFont="1" applyFill="1" applyBorder="1" applyAlignment="1">
      <alignment horizontal="center" vertical="center" wrapText="1"/>
    </xf>
    <xf numFmtId="0" fontId="0" fillId="25" borderId="40" xfId="60" applyFont="1" applyFill="1" applyBorder="1" applyAlignment="1">
      <alignment horizontal="center" vertical="center" wrapText="1"/>
      <protection/>
    </xf>
    <xf numFmtId="0" fontId="0" fillId="25" borderId="41" xfId="60" applyFont="1" applyFill="1" applyBorder="1" applyAlignment="1">
      <alignment horizontal="center" vertical="center" wrapText="1"/>
      <protection/>
    </xf>
    <xf numFmtId="0" fontId="0" fillId="25" borderId="42" xfId="60" applyFont="1" applyFill="1" applyBorder="1" applyAlignment="1">
      <alignment horizontal="center" vertical="center" wrapText="1"/>
      <protection/>
    </xf>
    <xf numFmtId="0" fontId="0" fillId="25" borderId="17" xfId="60" applyFont="1" applyFill="1" applyBorder="1" applyAlignment="1">
      <alignment horizontal="center" vertical="center" wrapText="1"/>
      <protection/>
    </xf>
    <xf numFmtId="0" fontId="0" fillId="25" borderId="14" xfId="60" applyFont="1" applyFill="1" applyBorder="1" applyAlignment="1">
      <alignment horizontal="center" vertical="center" wrapText="1"/>
      <protection/>
    </xf>
    <xf numFmtId="0" fontId="0" fillId="25" borderId="16" xfId="60" applyFont="1" applyFill="1" applyBorder="1" applyAlignment="1">
      <alignment horizontal="center" vertical="center" wrapText="1"/>
      <protection/>
    </xf>
    <xf numFmtId="0" fontId="27" fillId="4" borderId="10" xfId="60" applyFont="1" applyFill="1" applyBorder="1" applyAlignment="1">
      <alignment horizontal="left" vertical="center"/>
      <protection/>
    </xf>
    <xf numFmtId="192" fontId="27" fillId="4" borderId="12" xfId="62" applyNumberFormat="1" applyFont="1" applyFill="1" applyBorder="1" applyAlignment="1">
      <alignment horizontal="center" vertical="center"/>
    </xf>
    <xf numFmtId="9" fontId="27" fillId="4" borderId="39" xfId="62" applyFont="1" applyFill="1" applyBorder="1" applyAlignment="1">
      <alignment horizontal="center" vertical="center"/>
    </xf>
    <xf numFmtId="0" fontId="0" fillId="25" borderId="18" xfId="60" applyFont="1" applyFill="1" applyBorder="1" applyAlignment="1">
      <alignment horizontal="center" vertical="center" wrapText="1"/>
      <protection/>
    </xf>
    <xf numFmtId="0" fontId="0" fillId="25" borderId="38" xfId="60" applyFont="1" applyFill="1" applyBorder="1" applyAlignment="1">
      <alignment horizontal="center" vertical="center" wrapText="1"/>
      <protection/>
    </xf>
    <xf numFmtId="0" fontId="0" fillId="25" borderId="11" xfId="60" applyFont="1" applyFill="1" applyBorder="1" applyAlignment="1">
      <alignment horizontal="center" vertical="center" wrapText="1"/>
      <protection/>
    </xf>
    <xf numFmtId="0" fontId="0" fillId="25" borderId="13" xfId="60" applyFont="1" applyFill="1" applyBorder="1" applyAlignment="1">
      <alignment horizontal="center" vertical="center" wrapText="1"/>
      <protection/>
    </xf>
    <xf numFmtId="0" fontId="0" fillId="25" borderId="0" xfId="60" applyFont="1" applyFill="1" applyBorder="1" applyAlignment="1">
      <alignment horizontal="center" vertical="center" wrapText="1"/>
      <protection/>
    </xf>
    <xf numFmtId="0" fontId="0" fillId="25" borderId="15" xfId="60" applyFont="1" applyFill="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_3-SISTEMA DESARROLLO ADMINISTRATIVO-POA 2008-1" xfId="49"/>
    <cellStyle name="Millares 5" xfId="50"/>
    <cellStyle name="Millares_3-SISTEMA DESARROLLO ADMINISTRATIVO-POA 2008-1" xfId="51"/>
    <cellStyle name="Millares_Copia de MATRICES OPERATIVAS PROYECTOS PAT 07-09-AJUSTADAS-2008" xfId="52"/>
    <cellStyle name="Millares_FORMATO POA" xfId="53"/>
    <cellStyle name="Millares_Libro2" xfId="54"/>
    <cellStyle name="Currency" xfId="55"/>
    <cellStyle name="Currency [0]" xfId="56"/>
    <cellStyle name="Moneda [0] 2" xfId="57"/>
    <cellStyle name="Moneda 2" xfId="58"/>
    <cellStyle name="Neutral" xfId="59"/>
    <cellStyle name="Normal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1038225</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95250</xdr:rowOff>
    </xdr:from>
    <xdr:to>
      <xdr:col>0</xdr:col>
      <xdr:colOff>1790700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95250"/>
          <a:ext cx="1343025"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1228725</xdr:colOff>
      <xdr:row>3</xdr:row>
      <xdr:rowOff>190500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0" y="0"/>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38100</xdr:rowOff>
    </xdr:from>
    <xdr:to>
      <xdr:col>1</xdr:col>
      <xdr:colOff>114300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247650" y="38100"/>
          <a:ext cx="12763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7\2.%20AREAS%20PROTEGIDAS%20Y%20ECOSISTEMAS%20ESTRATEGICOS\2.2%20ADMINISTRACION%20AREAS%20PROTEGIDAS\FEV-16%20Admon%20areas%20protegi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
    </sheetNames>
    <sheetDataSet>
      <sheetData sheetId="2">
        <row r="4">
          <cell r="F4" t="str">
            <v>Versión 7</v>
          </cell>
          <cell r="G4">
            <v>42507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33"/>
  <sheetViews>
    <sheetView showGridLines="0" zoomScale="90" zoomScaleNormal="90" zoomScalePageLayoutView="0" workbookViewId="0" topLeftCell="A7">
      <selection activeCell="L16" sqref="L16"/>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11.57421875" style="1" customWidth="1"/>
    <col min="6" max="6" width="22.140625" style="1" customWidth="1"/>
    <col min="7" max="7" width="25.28125" style="3" customWidth="1"/>
    <col min="8" max="8" width="22.28125" style="1" customWidth="1"/>
    <col min="9" max="9" width="19.8515625" style="1" customWidth="1"/>
    <col min="10" max="10" width="24.00390625" style="1" customWidth="1"/>
    <col min="11" max="11" width="28.8515625" style="1" customWidth="1"/>
    <col min="12" max="12" width="18.140625" style="1" customWidth="1"/>
    <col min="13" max="16" width="19.421875" style="1" customWidth="1"/>
    <col min="17" max="17" width="25.57421875" style="1" customWidth="1"/>
    <col min="18" max="20" width="11.421875" style="1" customWidth="1"/>
    <col min="21" max="21" width="11.421875" style="1" hidden="1" customWidth="1"/>
    <col min="22" max="16384" width="11.421875" style="1" customWidth="1"/>
  </cols>
  <sheetData>
    <row r="1" spans="1:21" ht="31.5" customHeight="1">
      <c r="A1" s="245"/>
      <c r="B1" s="245"/>
      <c r="C1" s="296" t="s">
        <v>49</v>
      </c>
      <c r="D1" s="297"/>
      <c r="E1" s="297"/>
      <c r="F1" s="297"/>
      <c r="G1" s="297"/>
      <c r="H1" s="297"/>
      <c r="I1" s="297"/>
      <c r="J1" s="298"/>
      <c r="K1" s="303" t="s">
        <v>95</v>
      </c>
      <c r="L1" s="303"/>
      <c r="M1" s="303"/>
      <c r="N1" s="303"/>
      <c r="O1" s="303"/>
      <c r="P1" s="44"/>
      <c r="Q1" s="44"/>
      <c r="U1" s="75" t="s">
        <v>144</v>
      </c>
    </row>
    <row r="2" spans="1:21" ht="19.5" customHeight="1">
      <c r="A2" s="245"/>
      <c r="B2" s="245"/>
      <c r="C2" s="299"/>
      <c r="D2" s="300"/>
      <c r="E2" s="300"/>
      <c r="F2" s="300"/>
      <c r="G2" s="300"/>
      <c r="H2" s="300"/>
      <c r="I2" s="300"/>
      <c r="J2" s="301"/>
      <c r="K2" s="287" t="s">
        <v>52</v>
      </c>
      <c r="L2" s="287"/>
      <c r="M2" s="287"/>
      <c r="N2" s="287"/>
      <c r="O2" s="287"/>
      <c r="P2" s="36"/>
      <c r="Q2" s="36"/>
      <c r="U2" s="75" t="s">
        <v>145</v>
      </c>
    </row>
    <row r="3" spans="1:21" ht="19.5" customHeight="1">
      <c r="A3" s="245"/>
      <c r="B3" s="245"/>
      <c r="C3" s="296" t="s">
        <v>50</v>
      </c>
      <c r="D3" s="297"/>
      <c r="E3" s="297"/>
      <c r="F3" s="297"/>
      <c r="G3" s="297"/>
      <c r="H3" s="297"/>
      <c r="I3" s="297"/>
      <c r="J3" s="298"/>
      <c r="K3" s="287" t="s">
        <v>53</v>
      </c>
      <c r="L3" s="287"/>
      <c r="M3" s="287"/>
      <c r="N3" s="287" t="s">
        <v>66</v>
      </c>
      <c r="O3" s="287"/>
      <c r="P3" s="36"/>
      <c r="Q3" s="36"/>
      <c r="U3" s="75" t="s">
        <v>146</v>
      </c>
    </row>
    <row r="4" spans="1:21" ht="24.75" customHeight="1">
      <c r="A4" s="245"/>
      <c r="B4" s="245"/>
      <c r="C4" s="299"/>
      <c r="D4" s="300"/>
      <c r="E4" s="300"/>
      <c r="F4" s="300"/>
      <c r="G4" s="300"/>
      <c r="H4" s="300"/>
      <c r="I4" s="300"/>
      <c r="J4" s="301"/>
      <c r="K4" s="304" t="s">
        <v>188</v>
      </c>
      <c r="L4" s="289"/>
      <c r="M4" s="290"/>
      <c r="N4" s="288">
        <v>42999</v>
      </c>
      <c r="O4" s="305"/>
      <c r="P4" s="45"/>
      <c r="Q4" s="45"/>
      <c r="U4" s="75" t="s">
        <v>147</v>
      </c>
    </row>
    <row r="5" spans="1:21" ht="31.5" customHeight="1">
      <c r="A5" s="286" t="s">
        <v>101</v>
      </c>
      <c r="B5" s="286"/>
      <c r="C5" s="286"/>
      <c r="D5" s="286"/>
      <c r="E5" s="286"/>
      <c r="F5" s="286"/>
      <c r="G5" s="286"/>
      <c r="H5" s="286"/>
      <c r="I5" s="286"/>
      <c r="J5" s="286"/>
      <c r="K5" s="286"/>
      <c r="L5" s="286"/>
      <c r="M5" s="286"/>
      <c r="N5" s="286"/>
      <c r="O5" s="286"/>
      <c r="P5" s="46"/>
      <c r="Q5" s="46"/>
      <c r="U5" s="75" t="s">
        <v>148</v>
      </c>
    </row>
    <row r="6" spans="1:21" ht="30.75" customHeight="1">
      <c r="A6" s="260" t="s">
        <v>3</v>
      </c>
      <c r="B6" s="260"/>
      <c r="C6" s="260"/>
      <c r="D6" s="294" t="s">
        <v>113</v>
      </c>
      <c r="E6" s="294"/>
      <c r="F6" s="294"/>
      <c r="G6" s="294"/>
      <c r="H6" s="66" t="s">
        <v>0</v>
      </c>
      <c r="I6" s="67" t="s">
        <v>1</v>
      </c>
      <c r="J6" s="55"/>
      <c r="K6" s="34"/>
      <c r="L6" s="257"/>
      <c r="M6" s="257"/>
      <c r="N6" s="41"/>
      <c r="O6" s="60"/>
      <c r="P6" s="41"/>
      <c r="Q6" s="41"/>
      <c r="R6" s="4"/>
      <c r="U6" s="75" t="s">
        <v>201</v>
      </c>
    </row>
    <row r="7" spans="1:21" ht="34.5" customHeight="1">
      <c r="A7" s="258" t="s">
        <v>60</v>
      </c>
      <c r="B7" s="258"/>
      <c r="C7" s="258"/>
      <c r="D7" s="261" t="s">
        <v>114</v>
      </c>
      <c r="E7" s="261"/>
      <c r="F7" s="261"/>
      <c r="G7" s="261"/>
      <c r="H7" s="33" t="s">
        <v>103</v>
      </c>
      <c r="I7" s="53">
        <v>150000000</v>
      </c>
      <c r="J7" s="56"/>
      <c r="K7" s="30"/>
      <c r="L7" s="259"/>
      <c r="M7" s="259"/>
      <c r="N7" s="31"/>
      <c r="O7" s="61"/>
      <c r="P7" s="31"/>
      <c r="Q7" s="31"/>
      <c r="U7" s="75" t="s">
        <v>203</v>
      </c>
    </row>
    <row r="8" spans="1:21" ht="34.5" customHeight="1">
      <c r="A8" s="246" t="s">
        <v>108</v>
      </c>
      <c r="B8" s="247"/>
      <c r="C8" s="248"/>
      <c r="D8" s="249" t="s">
        <v>125</v>
      </c>
      <c r="E8" s="250"/>
      <c r="F8" s="250"/>
      <c r="G8" s="251"/>
      <c r="H8" s="24" t="s">
        <v>92</v>
      </c>
      <c r="I8" s="54"/>
      <c r="J8" s="56"/>
      <c r="K8" s="30"/>
      <c r="L8" s="31"/>
      <c r="M8" s="31"/>
      <c r="N8" s="31"/>
      <c r="O8" s="61"/>
      <c r="P8" s="31"/>
      <c r="Q8" s="31"/>
      <c r="U8" s="76" t="s">
        <v>149</v>
      </c>
    </row>
    <row r="9" spans="1:21" ht="45.75" customHeight="1">
      <c r="A9" s="258" t="s">
        <v>2</v>
      </c>
      <c r="B9" s="258"/>
      <c r="C9" s="258"/>
      <c r="D9" s="269" t="s">
        <v>132</v>
      </c>
      <c r="E9" s="269"/>
      <c r="F9" s="269"/>
      <c r="G9" s="269"/>
      <c r="H9" s="24" t="s">
        <v>93</v>
      </c>
      <c r="I9" s="54" t="s">
        <v>4</v>
      </c>
      <c r="J9" s="57"/>
      <c r="K9" s="32"/>
      <c r="L9" s="259"/>
      <c r="M9" s="259"/>
      <c r="N9" s="31"/>
      <c r="O9" s="61"/>
      <c r="P9" s="31"/>
      <c r="Q9" s="31"/>
      <c r="U9" s="76" t="s">
        <v>150</v>
      </c>
    </row>
    <row r="10" spans="1:21" ht="30" customHeight="1">
      <c r="A10" s="258" t="s">
        <v>61</v>
      </c>
      <c r="B10" s="258"/>
      <c r="C10" s="258"/>
      <c r="D10" s="268" t="s">
        <v>200</v>
      </c>
      <c r="E10" s="268"/>
      <c r="F10" s="268"/>
      <c r="G10" s="268"/>
      <c r="H10" s="24" t="s">
        <v>94</v>
      </c>
      <c r="I10" s="54" t="s">
        <v>4</v>
      </c>
      <c r="J10" s="57"/>
      <c r="K10" s="32"/>
      <c r="L10" s="31"/>
      <c r="M10" s="31"/>
      <c r="N10" s="31"/>
      <c r="O10" s="61"/>
      <c r="P10" s="31"/>
      <c r="Q10" s="31"/>
      <c r="U10" s="76" t="s">
        <v>151</v>
      </c>
    </row>
    <row r="11" spans="1:21" ht="22.5" customHeight="1">
      <c r="A11" s="62"/>
      <c r="B11" s="62"/>
      <c r="C11" s="62"/>
      <c r="D11" s="63"/>
      <c r="E11" s="63"/>
      <c r="F11" s="63"/>
      <c r="G11" s="63"/>
      <c r="H11" s="64" t="s">
        <v>9</v>
      </c>
      <c r="I11" s="78">
        <f>SUM(I7:I10)</f>
        <v>150000000</v>
      </c>
      <c r="J11" s="84"/>
      <c r="K11" s="58"/>
      <c r="L11" s="252"/>
      <c r="M11" s="252"/>
      <c r="N11" s="59"/>
      <c r="O11" s="65"/>
      <c r="P11" s="31"/>
      <c r="Q11" s="31"/>
      <c r="U11" s="76" t="s">
        <v>152</v>
      </c>
    </row>
    <row r="12" spans="1:17" ht="35.25" customHeight="1">
      <c r="A12" s="271" t="s">
        <v>5</v>
      </c>
      <c r="B12" s="256" t="s">
        <v>153</v>
      </c>
      <c r="C12" s="256"/>
      <c r="D12" s="256"/>
      <c r="E12" s="254" t="s">
        <v>5</v>
      </c>
      <c r="F12" s="254" t="s">
        <v>109</v>
      </c>
      <c r="G12" s="256" t="s">
        <v>6</v>
      </c>
      <c r="H12" s="244" t="s">
        <v>120</v>
      </c>
      <c r="I12" s="244"/>
      <c r="J12" s="270" t="s">
        <v>7</v>
      </c>
      <c r="K12" s="270"/>
      <c r="L12" s="253" t="s">
        <v>96</v>
      </c>
      <c r="M12" s="253"/>
      <c r="N12" s="253"/>
      <c r="O12" s="253"/>
      <c r="P12" s="50"/>
      <c r="Q12" s="47"/>
    </row>
    <row r="13" spans="1:17" ht="31.5" customHeight="1">
      <c r="A13" s="271"/>
      <c r="B13" s="256"/>
      <c r="C13" s="256"/>
      <c r="D13" s="256"/>
      <c r="E13" s="255"/>
      <c r="F13" s="255"/>
      <c r="G13" s="256"/>
      <c r="H13" s="43" t="s">
        <v>8</v>
      </c>
      <c r="I13" s="52" t="s">
        <v>62</v>
      </c>
      <c r="J13" s="43" t="s">
        <v>8</v>
      </c>
      <c r="K13" s="52" t="s">
        <v>62</v>
      </c>
      <c r="L13" s="51" t="s">
        <v>152</v>
      </c>
      <c r="M13" s="51" t="s">
        <v>201</v>
      </c>
      <c r="N13" s="51" t="s">
        <v>148</v>
      </c>
      <c r="O13" s="51" t="s">
        <v>164</v>
      </c>
      <c r="P13" s="42"/>
      <c r="Q13" s="42"/>
    </row>
    <row r="14" spans="1:17" ht="87.75" customHeight="1">
      <c r="A14" s="295">
        <v>1</v>
      </c>
      <c r="B14" s="272" t="s">
        <v>159</v>
      </c>
      <c r="C14" s="273"/>
      <c r="D14" s="274"/>
      <c r="E14" s="89">
        <v>1</v>
      </c>
      <c r="F14" s="203" t="s">
        <v>180</v>
      </c>
      <c r="G14" s="90" t="s">
        <v>168</v>
      </c>
      <c r="H14" s="89" t="s">
        <v>190</v>
      </c>
      <c r="I14" s="283">
        <v>3</v>
      </c>
      <c r="J14" s="205" t="s">
        <v>189</v>
      </c>
      <c r="K14" s="223" t="s">
        <v>139</v>
      </c>
      <c r="L14" s="79">
        <v>10000000</v>
      </c>
      <c r="N14" s="79"/>
      <c r="O14" s="162"/>
      <c r="P14" s="93"/>
      <c r="Q14" s="42"/>
    </row>
    <row r="15" spans="1:17" ht="88.5" customHeight="1">
      <c r="A15" s="295"/>
      <c r="B15" s="275"/>
      <c r="C15" s="276"/>
      <c r="D15" s="277"/>
      <c r="E15" s="89">
        <v>2</v>
      </c>
      <c r="F15" s="203" t="s">
        <v>181</v>
      </c>
      <c r="G15" s="238" t="s">
        <v>175</v>
      </c>
      <c r="H15" s="89" t="s">
        <v>191</v>
      </c>
      <c r="I15" s="284"/>
      <c r="J15" s="205" t="s">
        <v>192</v>
      </c>
      <c r="K15" s="224"/>
      <c r="L15" s="79">
        <v>10000000</v>
      </c>
      <c r="M15" s="162"/>
      <c r="N15" s="79"/>
      <c r="O15" s="162"/>
      <c r="P15" s="93"/>
      <c r="Q15" s="42"/>
    </row>
    <row r="16" spans="1:17" ht="73.5" customHeight="1">
      <c r="A16" s="295"/>
      <c r="B16" s="275"/>
      <c r="C16" s="276"/>
      <c r="D16" s="277"/>
      <c r="E16" s="89">
        <v>3</v>
      </c>
      <c r="F16" s="203" t="s">
        <v>206</v>
      </c>
      <c r="G16" s="239"/>
      <c r="H16" s="89" t="s">
        <v>207</v>
      </c>
      <c r="I16" s="285"/>
      <c r="J16" s="205" t="s">
        <v>208</v>
      </c>
      <c r="K16" s="224"/>
      <c r="L16" s="79">
        <v>20000000</v>
      </c>
      <c r="M16" s="79"/>
      <c r="N16" s="79"/>
      <c r="O16" s="162"/>
      <c r="P16" s="93"/>
      <c r="Q16" s="42"/>
    </row>
    <row r="17" spans="1:17" s="4" customFormat="1" ht="87.75" customHeight="1">
      <c r="A17" s="295"/>
      <c r="B17" s="278"/>
      <c r="C17" s="279"/>
      <c r="D17" s="277"/>
      <c r="E17" s="6">
        <v>4</v>
      </c>
      <c r="F17" s="203" t="s">
        <v>172</v>
      </c>
      <c r="G17" s="90" t="s">
        <v>171</v>
      </c>
      <c r="H17" s="89" t="s">
        <v>173</v>
      </c>
      <c r="I17" s="163">
        <v>0.25</v>
      </c>
      <c r="J17" s="204" t="s">
        <v>193</v>
      </c>
      <c r="K17" s="204" t="s">
        <v>140</v>
      </c>
      <c r="L17" s="79">
        <v>20000000</v>
      </c>
      <c r="M17" s="79"/>
      <c r="N17" s="79"/>
      <c r="O17" s="79"/>
      <c r="P17" s="48"/>
      <c r="Q17" s="92"/>
    </row>
    <row r="18" spans="1:17" s="4" customFormat="1" ht="70.5" customHeight="1">
      <c r="A18" s="295"/>
      <c r="B18" s="278"/>
      <c r="C18" s="279"/>
      <c r="D18" s="277"/>
      <c r="E18" s="6">
        <v>5</v>
      </c>
      <c r="F18" s="203" t="s">
        <v>170</v>
      </c>
      <c r="G18" s="90" t="s">
        <v>171</v>
      </c>
      <c r="H18" s="89" t="s">
        <v>169</v>
      </c>
      <c r="I18" s="164">
        <v>1</v>
      </c>
      <c r="J18" s="203" t="s">
        <v>141</v>
      </c>
      <c r="K18" s="203" t="s">
        <v>141</v>
      </c>
      <c r="L18" s="79">
        <v>20000000</v>
      </c>
      <c r="M18" s="79"/>
      <c r="N18" s="79"/>
      <c r="O18" s="79"/>
      <c r="P18" s="48"/>
      <c r="Q18" s="48"/>
    </row>
    <row r="19" spans="1:17" s="4" customFormat="1" ht="70.5" customHeight="1">
      <c r="A19" s="295"/>
      <c r="B19" s="278"/>
      <c r="C19" s="279"/>
      <c r="D19" s="277"/>
      <c r="E19" s="6">
        <v>6</v>
      </c>
      <c r="F19" s="203" t="s">
        <v>174</v>
      </c>
      <c r="G19" s="90" t="s">
        <v>175</v>
      </c>
      <c r="H19" s="89" t="s">
        <v>176</v>
      </c>
      <c r="I19" s="164">
        <v>1</v>
      </c>
      <c r="J19" s="203" t="s">
        <v>194</v>
      </c>
      <c r="K19" s="203" t="s">
        <v>142</v>
      </c>
      <c r="L19" s="79">
        <v>0</v>
      </c>
      <c r="M19" s="79">
        <v>0</v>
      </c>
      <c r="N19" s="79">
        <v>0</v>
      </c>
      <c r="O19" s="79">
        <v>0</v>
      </c>
      <c r="P19" s="48"/>
      <c r="Q19" s="48"/>
    </row>
    <row r="20" spans="1:17" s="4" customFormat="1" ht="89.25" customHeight="1">
      <c r="A20" s="295"/>
      <c r="B20" s="280"/>
      <c r="C20" s="281"/>
      <c r="D20" s="282"/>
      <c r="E20" s="6">
        <v>7</v>
      </c>
      <c r="F20" s="83" t="s">
        <v>178</v>
      </c>
      <c r="G20" s="90" t="s">
        <v>186</v>
      </c>
      <c r="H20" s="210" t="s">
        <v>198</v>
      </c>
      <c r="I20" s="165">
        <v>0.0067</v>
      </c>
      <c r="J20" s="203" t="s">
        <v>195</v>
      </c>
      <c r="K20" s="203" t="s">
        <v>143</v>
      </c>
      <c r="L20" s="79">
        <v>40000000</v>
      </c>
      <c r="M20" s="79">
        <v>0</v>
      </c>
      <c r="N20" s="79"/>
      <c r="O20" s="79">
        <v>0</v>
      </c>
      <c r="P20" s="48"/>
      <c r="Q20" s="92"/>
    </row>
    <row r="21" spans="1:17" s="4" customFormat="1" ht="88.5" customHeight="1">
      <c r="A21" s="209">
        <v>2</v>
      </c>
      <c r="B21" s="225" t="s">
        <v>134</v>
      </c>
      <c r="C21" s="226"/>
      <c r="D21" s="227"/>
      <c r="E21" s="6">
        <v>1</v>
      </c>
      <c r="F21" s="85" t="s">
        <v>179</v>
      </c>
      <c r="G21" s="90" t="s">
        <v>171</v>
      </c>
      <c r="H21" s="88" t="s">
        <v>199</v>
      </c>
      <c r="I21" s="87">
        <v>0.01</v>
      </c>
      <c r="J21" s="203" t="s">
        <v>196</v>
      </c>
      <c r="K21" s="203" t="s">
        <v>138</v>
      </c>
      <c r="L21" s="79">
        <v>0</v>
      </c>
      <c r="M21" s="162">
        <v>0</v>
      </c>
      <c r="N21" s="79">
        <v>0</v>
      </c>
      <c r="O21" s="79">
        <v>0</v>
      </c>
      <c r="Q21" s="48"/>
    </row>
    <row r="22" spans="1:17" s="4" customFormat="1" ht="90" customHeight="1">
      <c r="A22" s="220">
        <v>3</v>
      </c>
      <c r="B22" s="225" t="s">
        <v>135</v>
      </c>
      <c r="C22" s="226"/>
      <c r="D22" s="227"/>
      <c r="E22" s="216">
        <v>1</v>
      </c>
      <c r="F22" s="218" t="s">
        <v>209</v>
      </c>
      <c r="G22" s="219" t="s">
        <v>177</v>
      </c>
      <c r="H22" s="88" t="s">
        <v>202</v>
      </c>
      <c r="I22" s="88">
        <v>1</v>
      </c>
      <c r="J22" s="206" t="s">
        <v>197</v>
      </c>
      <c r="K22" s="217" t="s">
        <v>136</v>
      </c>
      <c r="L22" s="79">
        <v>30000000</v>
      </c>
      <c r="M22" s="79"/>
      <c r="N22" s="80"/>
      <c r="O22" s="80"/>
      <c r="P22" s="48"/>
      <c r="Q22" s="160"/>
    </row>
    <row r="23" spans="1:17" s="4" customFormat="1" ht="23.25" customHeight="1">
      <c r="A23" s="291" t="s">
        <v>110</v>
      </c>
      <c r="B23" s="292"/>
      <c r="C23" s="292"/>
      <c r="D23" s="292"/>
      <c r="E23" s="292"/>
      <c r="F23" s="292"/>
      <c r="G23" s="292"/>
      <c r="H23" s="292"/>
      <c r="I23" s="292"/>
      <c r="J23" s="292"/>
      <c r="K23" s="293"/>
      <c r="L23" s="161">
        <f>SUM(L14:L22)</f>
        <v>150000000</v>
      </c>
      <c r="M23" s="161">
        <f>SUM(M14:M22)</f>
        <v>0</v>
      </c>
      <c r="N23" s="161">
        <f>SUM(N14:N22)</f>
        <v>0</v>
      </c>
      <c r="O23" s="161">
        <f>SUM(O17:O22)</f>
        <v>0</v>
      </c>
      <c r="P23" s="1"/>
      <c r="Q23" s="1"/>
    </row>
    <row r="24" spans="1:17" s="4" customFormat="1" ht="23.25" customHeight="1">
      <c r="A24" s="262" t="s">
        <v>157</v>
      </c>
      <c r="B24" s="263"/>
      <c r="C24" s="263"/>
      <c r="D24" s="263"/>
      <c r="E24" s="263"/>
      <c r="F24" s="263"/>
      <c r="G24" s="263"/>
      <c r="H24" s="263"/>
      <c r="I24" s="263"/>
      <c r="J24" s="263"/>
      <c r="K24" s="264"/>
      <c r="L24" s="240">
        <f>L23+M23+N23+O23</f>
        <v>150000000</v>
      </c>
      <c r="M24" s="241"/>
      <c r="N24" s="241"/>
      <c r="O24" s="242"/>
      <c r="P24" s="1"/>
      <c r="Q24" s="1"/>
    </row>
    <row r="25" spans="1:17" s="4" customFormat="1" ht="23.25" customHeight="1">
      <c r="A25" s="228" t="s">
        <v>86</v>
      </c>
      <c r="B25" s="228"/>
      <c r="C25" s="228" t="s">
        <v>64</v>
      </c>
      <c r="D25" s="228"/>
      <c r="E25" s="228"/>
      <c r="F25" s="228"/>
      <c r="G25" s="228"/>
      <c r="H25" s="228"/>
      <c r="I25" s="72" t="s">
        <v>13</v>
      </c>
      <c r="J25" s="70"/>
      <c r="L25" s="29"/>
      <c r="M25" s="1"/>
      <c r="N25" s="1"/>
      <c r="O25" s="1"/>
      <c r="P25" s="1"/>
      <c r="Q25" s="1"/>
    </row>
    <row r="26" spans="1:17" s="4" customFormat="1" ht="72.75" customHeight="1">
      <c r="A26" s="244">
        <v>0</v>
      </c>
      <c r="B26" s="228"/>
      <c r="C26" s="230" t="s">
        <v>187</v>
      </c>
      <c r="D26" s="231"/>
      <c r="E26" s="231"/>
      <c r="F26" s="231"/>
      <c r="G26" s="231"/>
      <c r="H26" s="232"/>
      <c r="I26" s="86">
        <v>43080</v>
      </c>
      <c r="J26" s="71"/>
      <c r="K26" s="28"/>
      <c r="L26" s="29"/>
      <c r="M26" s="1"/>
      <c r="N26" s="1"/>
      <c r="O26" s="1"/>
      <c r="P26" s="1"/>
      <c r="Q26" s="1"/>
    </row>
    <row r="27" spans="1:17" s="4" customFormat="1" ht="40.5" customHeight="1">
      <c r="A27" s="245">
        <v>1</v>
      </c>
      <c r="B27" s="245"/>
      <c r="C27" s="237" t="s">
        <v>204</v>
      </c>
      <c r="D27" s="237"/>
      <c r="E27" s="237"/>
      <c r="F27" s="237"/>
      <c r="G27" s="237"/>
      <c r="H27" s="237"/>
      <c r="I27" s="221">
        <v>43236</v>
      </c>
      <c r="J27" s="35"/>
      <c r="K27" s="28"/>
      <c r="L27" s="29"/>
      <c r="M27" s="1"/>
      <c r="N27" s="1"/>
      <c r="O27" s="1"/>
      <c r="P27" s="1"/>
      <c r="Q27" s="1"/>
    </row>
    <row r="28" spans="1:17" s="4" customFormat="1" ht="78" customHeight="1">
      <c r="A28" s="245">
        <v>2</v>
      </c>
      <c r="B28" s="245"/>
      <c r="C28" s="237" t="s">
        <v>205</v>
      </c>
      <c r="D28" s="237"/>
      <c r="E28" s="237"/>
      <c r="F28" s="237"/>
      <c r="G28" s="237"/>
      <c r="H28" s="237"/>
      <c r="I28" s="221">
        <v>43277</v>
      </c>
      <c r="J28" s="35"/>
      <c r="K28" s="28"/>
      <c r="L28" s="29"/>
      <c r="M28" s="1"/>
      <c r="N28" s="1"/>
      <c r="O28" s="1"/>
      <c r="P28" s="1"/>
      <c r="Q28" s="1"/>
    </row>
    <row r="29" spans="1:17" s="4" customFormat="1" ht="21.75" customHeight="1">
      <c r="A29" s="1"/>
      <c r="B29" s="25"/>
      <c r="C29" s="265" t="s">
        <v>10</v>
      </c>
      <c r="D29" s="266"/>
      <c r="E29" s="266"/>
      <c r="F29" s="267"/>
      <c r="G29" s="233" t="s">
        <v>87</v>
      </c>
      <c r="H29" s="233"/>
      <c r="I29" s="233"/>
      <c r="J29" s="68"/>
      <c r="K29" s="68"/>
      <c r="L29" s="68"/>
      <c r="M29" s="68"/>
      <c r="N29" s="49"/>
      <c r="O29" s="49"/>
      <c r="P29" s="49"/>
      <c r="Q29" s="49"/>
    </row>
    <row r="30" spans="1:18" ht="29.25" customHeight="1">
      <c r="A30" s="229" t="s">
        <v>11</v>
      </c>
      <c r="B30" s="229"/>
      <c r="C30" s="234" t="s">
        <v>160</v>
      </c>
      <c r="D30" s="235"/>
      <c r="E30" s="235"/>
      <c r="F30" s="236"/>
      <c r="G30" s="243" t="s">
        <v>154</v>
      </c>
      <c r="H30" s="243"/>
      <c r="I30" s="243"/>
      <c r="J30" s="69"/>
      <c r="K30" s="69"/>
      <c r="L30" s="69"/>
      <c r="M30" s="69"/>
      <c r="N30" s="36"/>
      <c r="O30" s="36"/>
      <c r="P30" s="36"/>
      <c r="Q30" s="36"/>
      <c r="R30" s="36"/>
    </row>
    <row r="31" spans="1:18" ht="29.25" customHeight="1">
      <c r="A31" s="229" t="s">
        <v>12</v>
      </c>
      <c r="B31" s="229"/>
      <c r="C31" s="234" t="s">
        <v>155</v>
      </c>
      <c r="D31" s="235"/>
      <c r="E31" s="235"/>
      <c r="F31" s="236"/>
      <c r="G31" s="243" t="s">
        <v>156</v>
      </c>
      <c r="H31" s="243"/>
      <c r="I31" s="243"/>
      <c r="J31" s="69"/>
      <c r="K31" s="69"/>
      <c r="L31" s="69"/>
      <c r="M31" s="69"/>
      <c r="N31" s="36"/>
      <c r="O31" s="36"/>
      <c r="P31" s="36"/>
      <c r="Q31" s="36"/>
      <c r="R31" s="36"/>
    </row>
    <row r="32" spans="1:18" ht="29.25" customHeight="1">
      <c r="A32" s="287" t="s">
        <v>73</v>
      </c>
      <c r="B32" s="287"/>
      <c r="C32" s="234"/>
      <c r="D32" s="235"/>
      <c r="E32" s="235"/>
      <c r="F32" s="236"/>
      <c r="G32" s="243"/>
      <c r="H32" s="243"/>
      <c r="I32" s="243"/>
      <c r="J32" s="69"/>
      <c r="K32" s="69"/>
      <c r="L32" s="69"/>
      <c r="M32" s="69"/>
      <c r="N32" s="36"/>
      <c r="O32" s="36"/>
      <c r="P32" s="36"/>
      <c r="Q32" s="36"/>
      <c r="R32" s="36"/>
    </row>
    <row r="33" spans="1:18" ht="29.25" customHeight="1">
      <c r="A33" s="229" t="s">
        <v>13</v>
      </c>
      <c r="B33" s="229"/>
      <c r="C33" s="288">
        <v>43277</v>
      </c>
      <c r="D33" s="289"/>
      <c r="E33" s="289"/>
      <c r="F33" s="290"/>
      <c r="G33" s="302">
        <f>C33</f>
        <v>43277</v>
      </c>
      <c r="H33" s="287"/>
      <c r="I33" s="287"/>
      <c r="J33" s="69"/>
      <c r="K33" s="69"/>
      <c r="L33" s="69"/>
      <c r="M33" s="69"/>
      <c r="N33" s="36"/>
      <c r="O33" s="36"/>
      <c r="P33" s="36"/>
      <c r="Q33" s="36"/>
      <c r="R33" s="36"/>
    </row>
  </sheetData>
  <sheetProtection/>
  <mergeCells count="64">
    <mergeCell ref="K1:O1"/>
    <mergeCell ref="K2:O2"/>
    <mergeCell ref="K3:M3"/>
    <mergeCell ref="N3:O3"/>
    <mergeCell ref="K4:M4"/>
    <mergeCell ref="N4:O4"/>
    <mergeCell ref="G32:I32"/>
    <mergeCell ref="A33:B33"/>
    <mergeCell ref="A14:A20"/>
    <mergeCell ref="A1:B4"/>
    <mergeCell ref="C1:J2"/>
    <mergeCell ref="C3:J4"/>
    <mergeCell ref="G33:I33"/>
    <mergeCell ref="F12:F13"/>
    <mergeCell ref="B14:D20"/>
    <mergeCell ref="I14:I16"/>
    <mergeCell ref="A5:O5"/>
    <mergeCell ref="A32:B32"/>
    <mergeCell ref="C33:F33"/>
    <mergeCell ref="A23:K23"/>
    <mergeCell ref="A9:C9"/>
    <mergeCell ref="D6:G6"/>
    <mergeCell ref="A31:B31"/>
    <mergeCell ref="C32:F32"/>
    <mergeCell ref="C31:F31"/>
    <mergeCell ref="A24:K24"/>
    <mergeCell ref="C29:F29"/>
    <mergeCell ref="B21:D21"/>
    <mergeCell ref="D10:G10"/>
    <mergeCell ref="D9:G9"/>
    <mergeCell ref="G31:I31"/>
    <mergeCell ref="A28:B28"/>
    <mergeCell ref="J12:K12"/>
    <mergeCell ref="A12:A13"/>
    <mergeCell ref="G12:G13"/>
    <mergeCell ref="L6:M6"/>
    <mergeCell ref="A7:C7"/>
    <mergeCell ref="H12:I12"/>
    <mergeCell ref="L7:M7"/>
    <mergeCell ref="L9:M9"/>
    <mergeCell ref="A6:C6"/>
    <mergeCell ref="D7:G7"/>
    <mergeCell ref="B12:D13"/>
    <mergeCell ref="A10:C10"/>
    <mergeCell ref="L24:O24"/>
    <mergeCell ref="G30:I30"/>
    <mergeCell ref="A26:B26"/>
    <mergeCell ref="A27:B27"/>
    <mergeCell ref="C27:H27"/>
    <mergeCell ref="A8:C8"/>
    <mergeCell ref="D8:G8"/>
    <mergeCell ref="L11:M11"/>
    <mergeCell ref="L12:O12"/>
    <mergeCell ref="E12:E13"/>
    <mergeCell ref="K14:K16"/>
    <mergeCell ref="B22:D22"/>
    <mergeCell ref="A25:B25"/>
    <mergeCell ref="A30:B30"/>
    <mergeCell ref="C25:H25"/>
    <mergeCell ref="C26:H26"/>
    <mergeCell ref="G29:I29"/>
    <mergeCell ref="C30:F30"/>
    <mergeCell ref="C28:H28"/>
    <mergeCell ref="G15:G16"/>
  </mergeCells>
  <dataValidations count="1">
    <dataValidation type="list" allowBlank="1" showInputMessage="1" showErrorMessage="1" sqref="L13:O13">
      <formula1>$U$1:$U$11</formula1>
    </dataValidation>
  </dataValidations>
  <printOptions horizontalCentered="1" verticalCentered="1"/>
  <pageMargins left="0.15748031496062992" right="0.03937007874015748" top="0.15748031496062992" bottom="0.15748031496062992" header="0" footer="0"/>
  <pageSetup fitToHeight="1" fitToWidth="1" horizontalDpi="600" verticalDpi="600" orientation="landscape" paperSize="122" scale="50"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D88"/>
  <sheetViews>
    <sheetView tabSelected="1" zoomScaleSheetLayoutView="100" zoomScalePageLayoutView="0" workbookViewId="0" topLeftCell="A67">
      <selection activeCell="E72" sqref="E72"/>
    </sheetView>
  </sheetViews>
  <sheetFormatPr defaultColWidth="11.421875" defaultRowHeight="12.75"/>
  <cols>
    <col min="1" max="1" width="34.28125" style="2" customWidth="1"/>
    <col min="2" max="2" width="18.8515625" style="2" customWidth="1"/>
    <col min="3" max="3" width="13.7109375" style="158" customWidth="1"/>
    <col min="4" max="4" width="14.421875" style="95" customWidth="1"/>
    <col min="5" max="5" width="15.28125" style="96" customWidth="1"/>
    <col min="6" max="6" width="17.7109375" style="95" customWidth="1"/>
    <col min="7" max="7" width="5.7109375" style="159" customWidth="1"/>
    <col min="8" max="8" width="13.57421875" style="159" customWidth="1"/>
    <col min="9" max="9" width="6.7109375" style="159" customWidth="1"/>
    <col min="10" max="17" width="5.7109375" style="159" customWidth="1"/>
    <col min="18" max="18" width="6.28125" style="159" customWidth="1"/>
    <col min="19" max="28" width="11.421875" style="2" hidden="1" customWidth="1"/>
    <col min="29" max="29" width="16.00390625" style="2" customWidth="1"/>
    <col min="30" max="16384" width="11.421875" style="2" customWidth="1"/>
  </cols>
  <sheetData>
    <row r="1" spans="1:18" ht="34.5" customHeight="1">
      <c r="A1" s="392"/>
      <c r="B1" s="363" t="s">
        <v>14</v>
      </c>
      <c r="C1" s="364"/>
      <c r="D1" s="364"/>
      <c r="E1" s="364"/>
      <c r="F1" s="364"/>
      <c r="G1" s="364"/>
      <c r="H1" s="364"/>
      <c r="I1" s="364"/>
      <c r="J1" s="364"/>
      <c r="K1" s="348" t="s">
        <v>65</v>
      </c>
      <c r="L1" s="349"/>
      <c r="M1" s="349"/>
      <c r="N1" s="349"/>
      <c r="O1" s="349"/>
      <c r="P1" s="349"/>
      <c r="Q1" s="349"/>
      <c r="R1" s="350"/>
    </row>
    <row r="2" spans="1:18" ht="25.5" customHeight="1">
      <c r="A2" s="393"/>
      <c r="B2" s="365"/>
      <c r="C2" s="366"/>
      <c r="D2" s="366"/>
      <c r="E2" s="366"/>
      <c r="F2" s="366"/>
      <c r="G2" s="366"/>
      <c r="H2" s="366"/>
      <c r="I2" s="366"/>
      <c r="J2" s="366"/>
      <c r="K2" s="351" t="s">
        <v>52</v>
      </c>
      <c r="L2" s="352"/>
      <c r="M2" s="352"/>
      <c r="N2" s="352"/>
      <c r="O2" s="352"/>
      <c r="P2" s="352"/>
      <c r="Q2" s="352"/>
      <c r="R2" s="353"/>
    </row>
    <row r="3" spans="1:18" ht="33" customHeight="1">
      <c r="A3" s="393"/>
      <c r="B3" s="369" t="s">
        <v>50</v>
      </c>
      <c r="C3" s="370"/>
      <c r="D3" s="370"/>
      <c r="E3" s="370"/>
      <c r="F3" s="370"/>
      <c r="G3" s="370"/>
      <c r="H3" s="370"/>
      <c r="I3" s="370"/>
      <c r="J3" s="371"/>
      <c r="K3" s="354" t="s">
        <v>53</v>
      </c>
      <c r="L3" s="354"/>
      <c r="M3" s="354"/>
      <c r="N3" s="354"/>
      <c r="O3" s="355" t="s">
        <v>67</v>
      </c>
      <c r="P3" s="355"/>
      <c r="Q3" s="355"/>
      <c r="R3" s="356"/>
    </row>
    <row r="4" spans="1:18" ht="21.75" customHeight="1" thickBot="1">
      <c r="A4" s="393"/>
      <c r="B4" s="372"/>
      <c r="C4" s="373"/>
      <c r="D4" s="373"/>
      <c r="E4" s="373"/>
      <c r="F4" s="373"/>
      <c r="G4" s="373"/>
      <c r="H4" s="373"/>
      <c r="I4" s="373"/>
      <c r="J4" s="374"/>
      <c r="K4" s="384" t="str">
        <f>+'POA H.A.'!K4</f>
        <v>Versión 0</v>
      </c>
      <c r="L4" s="385"/>
      <c r="M4" s="385"/>
      <c r="N4" s="386"/>
      <c r="O4" s="387">
        <f>+'POA H.A.'!N4</f>
        <v>42999</v>
      </c>
      <c r="P4" s="388"/>
      <c r="Q4" s="388"/>
      <c r="R4" s="389"/>
    </row>
    <row r="5" spans="1:18" ht="12.75" customHeight="1">
      <c r="A5" s="357" t="s">
        <v>54</v>
      </c>
      <c r="B5" s="358"/>
      <c r="C5" s="358"/>
      <c r="D5" s="358"/>
      <c r="E5" s="358"/>
      <c r="F5" s="358"/>
      <c r="G5" s="358"/>
      <c r="H5" s="358"/>
      <c r="I5" s="358"/>
      <c r="J5" s="358"/>
      <c r="K5" s="358"/>
      <c r="L5" s="358"/>
      <c r="M5" s="358"/>
      <c r="N5" s="358"/>
      <c r="O5" s="358"/>
      <c r="P5" s="358"/>
      <c r="Q5" s="358"/>
      <c r="R5" s="359"/>
    </row>
    <row r="6" spans="1:18" ht="12.75" customHeight="1" thickBot="1">
      <c r="A6" s="360"/>
      <c r="B6" s="361"/>
      <c r="C6" s="361"/>
      <c r="D6" s="361"/>
      <c r="E6" s="361"/>
      <c r="F6" s="361"/>
      <c r="G6" s="361"/>
      <c r="H6" s="361"/>
      <c r="I6" s="361"/>
      <c r="J6" s="361"/>
      <c r="K6" s="361"/>
      <c r="L6" s="361"/>
      <c r="M6" s="361"/>
      <c r="N6" s="361"/>
      <c r="O6" s="361"/>
      <c r="P6" s="361"/>
      <c r="Q6" s="361"/>
      <c r="R6" s="362"/>
    </row>
    <row r="7" spans="1:18" ht="18" customHeight="1">
      <c r="A7" s="396" t="s">
        <v>161</v>
      </c>
      <c r="B7" s="396"/>
      <c r="C7" s="396"/>
      <c r="D7" s="396"/>
      <c r="E7" s="396"/>
      <c r="F7" s="396"/>
      <c r="G7" s="396"/>
      <c r="H7" s="396"/>
      <c r="I7" s="396"/>
      <c r="J7" s="396"/>
      <c r="K7" s="396"/>
      <c r="L7" s="396"/>
      <c r="M7" s="396"/>
      <c r="N7" s="396"/>
      <c r="O7" s="396"/>
      <c r="P7" s="396"/>
      <c r="Q7" s="396"/>
      <c r="R7" s="396"/>
    </row>
    <row r="8" spans="1:18" ht="13.5" thickBot="1">
      <c r="A8" s="396"/>
      <c r="B8" s="396"/>
      <c r="C8" s="396"/>
      <c r="D8" s="396"/>
      <c r="E8" s="396"/>
      <c r="F8" s="396"/>
      <c r="G8" s="396"/>
      <c r="H8" s="396"/>
      <c r="I8" s="396"/>
      <c r="J8" s="396"/>
      <c r="K8" s="396"/>
      <c r="L8" s="396"/>
      <c r="M8" s="396"/>
      <c r="N8" s="396"/>
      <c r="O8" s="396"/>
      <c r="P8" s="396"/>
      <c r="Q8" s="396"/>
      <c r="R8" s="396"/>
    </row>
    <row r="9" spans="1:18" s="100" customFormat="1" ht="18" customHeight="1">
      <c r="A9" s="375" t="s">
        <v>88</v>
      </c>
      <c r="B9" s="376"/>
      <c r="C9" s="376"/>
      <c r="D9" s="376"/>
      <c r="E9" s="376"/>
      <c r="F9" s="376"/>
      <c r="G9" s="98"/>
      <c r="H9" s="98"/>
      <c r="I9" s="98"/>
      <c r="J9" s="98"/>
      <c r="K9" s="98"/>
      <c r="L9" s="98"/>
      <c r="M9" s="98"/>
      <c r="N9" s="98"/>
      <c r="O9" s="98"/>
      <c r="P9" s="98"/>
      <c r="Q9" s="98"/>
      <c r="R9" s="99"/>
    </row>
    <row r="10" spans="1:18" ht="12.75" customHeight="1">
      <c r="A10" s="394" t="s">
        <v>85</v>
      </c>
      <c r="B10" s="395"/>
      <c r="C10" s="334" t="s">
        <v>84</v>
      </c>
      <c r="D10" s="334" t="s">
        <v>81</v>
      </c>
      <c r="E10" s="328" t="s">
        <v>17</v>
      </c>
      <c r="F10" s="328" t="s">
        <v>82</v>
      </c>
      <c r="G10" s="102"/>
      <c r="H10" s="102"/>
      <c r="I10" s="102"/>
      <c r="J10" s="102"/>
      <c r="K10" s="102"/>
      <c r="L10" s="102"/>
      <c r="M10" s="102"/>
      <c r="N10" s="102"/>
      <c r="O10" s="102"/>
      <c r="P10" s="102"/>
      <c r="Q10" s="102"/>
      <c r="R10" s="103"/>
    </row>
    <row r="11" spans="1:18" ht="12.75">
      <c r="A11" s="332"/>
      <c r="B11" s="368"/>
      <c r="C11" s="334"/>
      <c r="D11" s="334"/>
      <c r="E11" s="328"/>
      <c r="F11" s="328"/>
      <c r="G11" s="104"/>
      <c r="H11" s="104"/>
      <c r="I11" s="104"/>
      <c r="J11" s="104"/>
      <c r="K11" s="104"/>
      <c r="L11" s="104"/>
      <c r="M11" s="104"/>
      <c r="N11" s="104"/>
      <c r="O11" s="104"/>
      <c r="P11" s="104"/>
      <c r="Q11" s="104"/>
      <c r="R11" s="105"/>
    </row>
    <row r="12" spans="1:18" ht="12.75">
      <c r="A12" s="318" t="s">
        <v>83</v>
      </c>
      <c r="B12" s="319"/>
      <c r="C12" s="106"/>
      <c r="D12" s="91"/>
      <c r="E12" s="101"/>
      <c r="F12" s="101"/>
      <c r="G12" s="104"/>
      <c r="H12" s="104"/>
      <c r="I12" s="104"/>
      <c r="J12" s="104"/>
      <c r="K12" s="104"/>
      <c r="L12" s="104"/>
      <c r="M12" s="104"/>
      <c r="N12" s="104"/>
      <c r="O12" s="104"/>
      <c r="P12" s="104"/>
      <c r="Q12" s="104"/>
      <c r="R12" s="105"/>
    </row>
    <row r="13" spans="1:18" ht="12.75">
      <c r="A13" s="318" t="s">
        <v>77</v>
      </c>
      <c r="B13" s="342"/>
      <c r="C13" s="107"/>
      <c r="D13" s="97"/>
      <c r="E13" s="107"/>
      <c r="F13" s="97"/>
      <c r="G13" s="108"/>
      <c r="H13" s="108"/>
      <c r="I13" s="108"/>
      <c r="J13" s="108"/>
      <c r="K13" s="108"/>
      <c r="L13" s="108"/>
      <c r="M13" s="108"/>
      <c r="N13" s="108"/>
      <c r="O13" s="108"/>
      <c r="P13" s="108"/>
      <c r="Q13" s="108"/>
      <c r="R13" s="109"/>
    </row>
    <row r="14" spans="1:18" ht="12.75">
      <c r="A14" s="318" t="s">
        <v>78</v>
      </c>
      <c r="B14" s="342"/>
      <c r="C14" s="107"/>
      <c r="D14" s="97"/>
      <c r="E14" s="107"/>
      <c r="F14" s="97"/>
      <c r="G14" s="108"/>
      <c r="H14" s="108"/>
      <c r="I14" s="108"/>
      <c r="J14" s="108"/>
      <c r="K14" s="108"/>
      <c r="L14" s="108"/>
      <c r="M14" s="108"/>
      <c r="N14" s="108"/>
      <c r="O14" s="108"/>
      <c r="P14" s="108"/>
      <c r="Q14" s="108"/>
      <c r="R14" s="109"/>
    </row>
    <row r="15" spans="1:18" ht="12.75">
      <c r="A15" s="318" t="s">
        <v>79</v>
      </c>
      <c r="B15" s="342"/>
      <c r="C15" s="107"/>
      <c r="D15" s="97"/>
      <c r="E15" s="107"/>
      <c r="F15" s="97"/>
      <c r="G15" s="108"/>
      <c r="H15" s="108"/>
      <c r="I15" s="108"/>
      <c r="J15" s="108"/>
      <c r="K15" s="108"/>
      <c r="L15" s="108"/>
      <c r="M15" s="108"/>
      <c r="N15" s="108"/>
      <c r="O15" s="108"/>
      <c r="P15" s="108"/>
      <c r="Q15" s="108"/>
      <c r="R15" s="109"/>
    </row>
    <row r="16" spans="1:18" ht="12.75">
      <c r="A16" s="318" t="s">
        <v>80</v>
      </c>
      <c r="B16" s="342"/>
      <c r="C16" s="107"/>
      <c r="D16" s="97"/>
      <c r="E16" s="107"/>
      <c r="F16" s="97"/>
      <c r="G16" s="108"/>
      <c r="H16" s="108"/>
      <c r="I16" s="108"/>
      <c r="J16" s="108"/>
      <c r="K16" s="108"/>
      <c r="L16" s="108"/>
      <c r="M16" s="108"/>
      <c r="N16" s="108"/>
      <c r="O16" s="108"/>
      <c r="P16" s="108"/>
      <c r="Q16" s="108"/>
      <c r="R16" s="109"/>
    </row>
    <row r="17" spans="1:18" ht="13.5" thickBot="1">
      <c r="A17" s="336" t="s">
        <v>29</v>
      </c>
      <c r="B17" s="337"/>
      <c r="C17" s="337"/>
      <c r="D17" s="337"/>
      <c r="E17" s="338"/>
      <c r="F17" s="110">
        <f>SUM(F12:F16)</f>
        <v>0</v>
      </c>
      <c r="G17" s="111"/>
      <c r="H17" s="111"/>
      <c r="I17" s="111"/>
      <c r="J17" s="111"/>
      <c r="K17" s="111"/>
      <c r="L17" s="111"/>
      <c r="M17" s="111"/>
      <c r="N17" s="111"/>
      <c r="O17" s="111"/>
      <c r="P17" s="111"/>
      <c r="Q17" s="111"/>
      <c r="R17" s="112"/>
    </row>
    <row r="18" spans="1:18" ht="18.75" customHeight="1">
      <c r="A18" s="390" t="s">
        <v>97</v>
      </c>
      <c r="B18" s="391"/>
      <c r="C18" s="391"/>
      <c r="D18" s="391"/>
      <c r="E18" s="391"/>
      <c r="F18" s="391"/>
      <c r="G18" s="113"/>
      <c r="H18" s="113"/>
      <c r="I18" s="113"/>
      <c r="J18" s="113"/>
      <c r="K18" s="113"/>
      <c r="L18" s="113"/>
      <c r="M18" s="113"/>
      <c r="N18" s="113"/>
      <c r="O18" s="113"/>
      <c r="P18" s="113"/>
      <c r="Q18" s="113"/>
      <c r="R18" s="114"/>
    </row>
    <row r="19" spans="1:18" s="115" customFormat="1" ht="11.25" customHeight="1">
      <c r="A19" s="329" t="s">
        <v>15</v>
      </c>
      <c r="B19" s="334" t="s">
        <v>16</v>
      </c>
      <c r="C19" s="328" t="s">
        <v>17</v>
      </c>
      <c r="D19" s="328" t="s">
        <v>18</v>
      </c>
      <c r="E19" s="334" t="s">
        <v>19</v>
      </c>
      <c r="F19" s="328" t="s">
        <v>20</v>
      </c>
      <c r="G19" s="381" t="s">
        <v>21</v>
      </c>
      <c r="H19" s="382"/>
      <c r="I19" s="382"/>
      <c r="J19" s="382"/>
      <c r="K19" s="382"/>
      <c r="L19" s="382"/>
      <c r="M19" s="382"/>
      <c r="N19" s="382"/>
      <c r="O19" s="382"/>
      <c r="P19" s="382"/>
      <c r="Q19" s="382"/>
      <c r="R19" s="383"/>
    </row>
    <row r="20" spans="1:18" s="118" customFormat="1" ht="8.25">
      <c r="A20" s="329"/>
      <c r="B20" s="334"/>
      <c r="C20" s="328"/>
      <c r="D20" s="328"/>
      <c r="E20" s="334"/>
      <c r="F20" s="328"/>
      <c r="G20" s="116" t="s">
        <v>22</v>
      </c>
      <c r="H20" s="116" t="s">
        <v>59</v>
      </c>
      <c r="I20" s="116" t="s">
        <v>23</v>
      </c>
      <c r="J20" s="116" t="s">
        <v>24</v>
      </c>
      <c r="K20" s="116" t="s">
        <v>25</v>
      </c>
      <c r="L20" s="116" t="s">
        <v>26</v>
      </c>
      <c r="M20" s="116" t="s">
        <v>27</v>
      </c>
      <c r="N20" s="116" t="s">
        <v>28</v>
      </c>
      <c r="O20" s="116" t="s">
        <v>55</v>
      </c>
      <c r="P20" s="116" t="s">
        <v>56</v>
      </c>
      <c r="Q20" s="116" t="s">
        <v>57</v>
      </c>
      <c r="R20" s="117" t="s">
        <v>58</v>
      </c>
    </row>
    <row r="21" spans="1:29" ht="108.75" customHeight="1">
      <c r="A21" s="119" t="s">
        <v>165</v>
      </c>
      <c r="B21" s="120" t="s">
        <v>166</v>
      </c>
      <c r="C21" s="121">
        <v>1</v>
      </c>
      <c r="D21" s="97">
        <f>3698000</f>
        <v>3698000</v>
      </c>
      <c r="E21" s="107">
        <v>10.5</v>
      </c>
      <c r="F21" s="213">
        <f>(D21*E21)+(D21*E21*4/1000)</f>
        <v>38984316</v>
      </c>
      <c r="G21" s="207"/>
      <c r="H21" s="207"/>
      <c r="I21" s="207"/>
      <c r="J21" s="207"/>
      <c r="K21" s="207"/>
      <c r="L21" s="207"/>
      <c r="M21" s="207"/>
      <c r="N21" s="122"/>
      <c r="O21" s="122"/>
      <c r="P21" s="122"/>
      <c r="Q21" s="122"/>
      <c r="R21" s="123"/>
      <c r="AC21" s="124"/>
    </row>
    <row r="22" spans="1:18" ht="81" customHeight="1">
      <c r="A22" s="119" t="s">
        <v>167</v>
      </c>
      <c r="B22" s="120" t="s">
        <v>212</v>
      </c>
      <c r="C22" s="121">
        <v>1</v>
      </c>
      <c r="D22" s="97">
        <v>3061000</v>
      </c>
      <c r="E22" s="107">
        <v>10</v>
      </c>
      <c r="F22" s="213">
        <f>(D22*E22)+(D22*E22*4/1000)</f>
        <v>30732440</v>
      </c>
      <c r="G22" s="207"/>
      <c r="H22" s="207"/>
      <c r="I22" s="207"/>
      <c r="J22" s="207"/>
      <c r="K22" s="207"/>
      <c r="L22" s="207"/>
      <c r="M22" s="207"/>
      <c r="N22" s="215"/>
      <c r="O22" s="215"/>
      <c r="P22" s="215"/>
      <c r="Q22" s="212"/>
      <c r="R22" s="122"/>
    </row>
    <row r="23" spans="1:18" ht="81" customHeight="1">
      <c r="A23" s="119" t="s">
        <v>213</v>
      </c>
      <c r="B23" s="120" t="s">
        <v>212</v>
      </c>
      <c r="C23" s="121">
        <v>1</v>
      </c>
      <c r="D23" s="97">
        <v>3061000</v>
      </c>
      <c r="E23" s="107">
        <v>1</v>
      </c>
      <c r="F23" s="213">
        <f>(D23*E23)+(D23*E23*4/1000)</f>
        <v>3073244</v>
      </c>
      <c r="G23" s="212"/>
      <c r="H23" s="212"/>
      <c r="I23" s="212"/>
      <c r="J23" s="212"/>
      <c r="K23" s="212"/>
      <c r="L23" s="212"/>
      <c r="M23" s="212"/>
      <c r="N23" s="212"/>
      <c r="O23" s="212"/>
      <c r="P23" s="212"/>
      <c r="Q23" s="207"/>
      <c r="R23" s="122"/>
    </row>
    <row r="24" spans="1:29" ht="81" customHeight="1">
      <c r="A24" s="119" t="s">
        <v>167</v>
      </c>
      <c r="B24" s="120" t="s">
        <v>211</v>
      </c>
      <c r="C24" s="121">
        <v>1</v>
      </c>
      <c r="D24" s="97">
        <v>3061000</v>
      </c>
      <c r="E24" s="107">
        <v>1.8666666</v>
      </c>
      <c r="F24" s="213">
        <f>(D24*E24)+(D24*E24*4/1000)</f>
        <v>5736721.9284504</v>
      </c>
      <c r="G24" s="212"/>
      <c r="H24" s="212"/>
      <c r="I24" s="212"/>
      <c r="J24" s="212"/>
      <c r="K24" s="212"/>
      <c r="L24" s="212"/>
      <c r="M24" s="212"/>
      <c r="N24" s="212"/>
      <c r="O24" s="212"/>
      <c r="P24" s="212"/>
      <c r="Q24" s="212"/>
      <c r="R24" s="207"/>
      <c r="AC24" s="222"/>
    </row>
    <row r="25" spans="1:29" ht="81" customHeight="1">
      <c r="A25" s="119" t="s">
        <v>167</v>
      </c>
      <c r="B25" s="120" t="s">
        <v>214</v>
      </c>
      <c r="C25" s="121">
        <v>1</v>
      </c>
      <c r="D25" s="97">
        <v>3023000</v>
      </c>
      <c r="E25" s="107">
        <v>1</v>
      </c>
      <c r="F25" s="213">
        <f>(D25*E25)+(D25*E25*0.004)</f>
        <v>3035092</v>
      </c>
      <c r="G25" s="212"/>
      <c r="H25" s="212"/>
      <c r="I25" s="212"/>
      <c r="J25" s="212"/>
      <c r="K25" s="212"/>
      <c r="L25" s="212"/>
      <c r="M25" s="212"/>
      <c r="N25" s="212"/>
      <c r="O25" s="212"/>
      <c r="P25" s="212"/>
      <c r="Q25" s="212"/>
      <c r="R25" s="207"/>
      <c r="AC25" s="222"/>
    </row>
    <row r="26" spans="1:18" ht="24.75" customHeight="1" thickBot="1">
      <c r="A26" s="336"/>
      <c r="B26" s="337"/>
      <c r="C26" s="337"/>
      <c r="D26" s="337"/>
      <c r="E26" s="338"/>
      <c r="F26" s="110">
        <f>SUM(F21:F25)</f>
        <v>81561813.9284504</v>
      </c>
      <c r="G26" s="339"/>
      <c r="H26" s="340"/>
      <c r="I26" s="340"/>
      <c r="J26" s="340"/>
      <c r="K26" s="340"/>
      <c r="L26" s="340"/>
      <c r="M26" s="340"/>
      <c r="N26" s="340"/>
      <c r="O26" s="340"/>
      <c r="P26" s="340"/>
      <c r="Q26" s="340"/>
      <c r="R26" s="341"/>
    </row>
    <row r="27" spans="1:18" s="128" customFormat="1" ht="18" customHeight="1" thickBot="1">
      <c r="A27" s="390" t="s">
        <v>30</v>
      </c>
      <c r="B27" s="391"/>
      <c r="C27" s="391"/>
      <c r="D27" s="391"/>
      <c r="E27" s="391"/>
      <c r="F27" s="391"/>
      <c r="G27" s="126"/>
      <c r="H27" s="126"/>
      <c r="I27" s="126"/>
      <c r="J27" s="126"/>
      <c r="K27" s="126"/>
      <c r="L27" s="126"/>
      <c r="M27" s="126"/>
      <c r="N27" s="126"/>
      <c r="O27" s="126"/>
      <c r="P27" s="126"/>
      <c r="Q27" s="126"/>
      <c r="R27" s="127"/>
    </row>
    <row r="28" spans="1:18" s="129" customFormat="1" ht="16.5" customHeight="1">
      <c r="A28" s="400" t="s">
        <v>31</v>
      </c>
      <c r="B28" s="401"/>
      <c r="C28" s="306" t="s">
        <v>32</v>
      </c>
      <c r="D28" s="404" t="s">
        <v>17</v>
      </c>
      <c r="E28" s="326" t="s">
        <v>33</v>
      </c>
      <c r="F28" s="306" t="s">
        <v>20</v>
      </c>
      <c r="G28" s="381" t="s">
        <v>21</v>
      </c>
      <c r="H28" s="382"/>
      <c r="I28" s="382"/>
      <c r="J28" s="382"/>
      <c r="K28" s="382"/>
      <c r="L28" s="382"/>
      <c r="M28" s="382"/>
      <c r="N28" s="382"/>
      <c r="O28" s="382"/>
      <c r="P28" s="382"/>
      <c r="Q28" s="382"/>
      <c r="R28" s="383"/>
    </row>
    <row r="29" spans="1:18" s="115" customFormat="1" ht="14.25" customHeight="1">
      <c r="A29" s="402"/>
      <c r="B29" s="403"/>
      <c r="C29" s="307"/>
      <c r="D29" s="405"/>
      <c r="E29" s="327"/>
      <c r="F29" s="307"/>
      <c r="G29" s="116" t="s">
        <v>22</v>
      </c>
      <c r="H29" s="116" t="s">
        <v>59</v>
      </c>
      <c r="I29" s="116" t="s">
        <v>23</v>
      </c>
      <c r="J29" s="116" t="s">
        <v>24</v>
      </c>
      <c r="K29" s="116" t="s">
        <v>25</v>
      </c>
      <c r="L29" s="116" t="s">
        <v>26</v>
      </c>
      <c r="M29" s="116" t="s">
        <v>27</v>
      </c>
      <c r="N29" s="116" t="s">
        <v>28</v>
      </c>
      <c r="O29" s="116" t="s">
        <v>55</v>
      </c>
      <c r="P29" s="116" t="s">
        <v>56</v>
      </c>
      <c r="Q29" s="116" t="s">
        <v>57</v>
      </c>
      <c r="R29" s="117" t="s">
        <v>58</v>
      </c>
    </row>
    <row r="30" spans="1:18" s="118" customFormat="1" ht="12.75" customHeight="1">
      <c r="A30" s="398"/>
      <c r="B30" s="399"/>
      <c r="C30" s="132"/>
      <c r="D30" s="132"/>
      <c r="E30" s="133"/>
      <c r="F30" s="132"/>
      <c r="G30" s="116"/>
      <c r="H30" s="116"/>
      <c r="I30" s="116"/>
      <c r="J30" s="116"/>
      <c r="K30" s="116"/>
      <c r="L30" s="116"/>
      <c r="M30" s="116"/>
      <c r="N30" s="116"/>
      <c r="O30" s="116"/>
      <c r="P30" s="116"/>
      <c r="Q30" s="116"/>
      <c r="R30" s="117"/>
    </row>
    <row r="31" spans="1:18" s="118" customFormat="1" ht="12.75" customHeight="1">
      <c r="A31" s="398"/>
      <c r="B31" s="399"/>
      <c r="C31" s="134"/>
      <c r="D31" s="134"/>
      <c r="E31" s="91"/>
      <c r="F31" s="97"/>
      <c r="G31" s="116"/>
      <c r="H31" s="116"/>
      <c r="I31" s="116"/>
      <c r="J31" s="116"/>
      <c r="K31" s="116"/>
      <c r="L31" s="116"/>
      <c r="M31" s="116"/>
      <c r="N31" s="116"/>
      <c r="O31" s="116"/>
      <c r="P31" s="116"/>
      <c r="Q31" s="116"/>
      <c r="R31" s="117"/>
    </row>
    <row r="32" spans="1:18" s="118" customFormat="1" ht="12.75" customHeight="1">
      <c r="A32" s="398"/>
      <c r="B32" s="399"/>
      <c r="C32" s="134"/>
      <c r="D32" s="134"/>
      <c r="E32" s="91"/>
      <c r="F32" s="97"/>
      <c r="G32" s="116"/>
      <c r="H32" s="116"/>
      <c r="I32" s="116"/>
      <c r="J32" s="116"/>
      <c r="K32" s="116"/>
      <c r="L32" s="116"/>
      <c r="M32" s="116"/>
      <c r="N32" s="116"/>
      <c r="O32" s="116"/>
      <c r="P32" s="116"/>
      <c r="Q32" s="116"/>
      <c r="R32" s="117"/>
    </row>
    <row r="33" spans="1:18" s="118" customFormat="1" ht="12.75" customHeight="1">
      <c r="A33" s="130"/>
      <c r="B33" s="131"/>
      <c r="C33" s="134"/>
      <c r="D33" s="134"/>
      <c r="E33" s="91"/>
      <c r="F33" s="97"/>
      <c r="G33" s="116"/>
      <c r="H33" s="116"/>
      <c r="I33" s="116"/>
      <c r="J33" s="116"/>
      <c r="K33" s="116"/>
      <c r="L33" s="116"/>
      <c r="M33" s="116"/>
      <c r="N33" s="116"/>
      <c r="O33" s="116"/>
      <c r="P33" s="116"/>
      <c r="Q33" s="116"/>
      <c r="R33" s="117"/>
    </row>
    <row r="34" spans="1:18" ht="12.75" customHeight="1" thickBot="1">
      <c r="A34" s="336" t="s">
        <v>29</v>
      </c>
      <c r="B34" s="337"/>
      <c r="C34" s="337"/>
      <c r="D34" s="337"/>
      <c r="E34" s="338"/>
      <c r="F34" s="110">
        <f>SUM(F30:F33)</f>
        <v>0</v>
      </c>
      <c r="G34" s="135"/>
      <c r="H34" s="136"/>
      <c r="I34" s="136"/>
      <c r="J34" s="136"/>
      <c r="K34" s="136"/>
      <c r="L34" s="136"/>
      <c r="M34" s="137"/>
      <c r="N34" s="138"/>
      <c r="O34" s="138"/>
      <c r="P34" s="138"/>
      <c r="Q34" s="138"/>
      <c r="R34" s="139"/>
    </row>
    <row r="35" spans="1:18" s="128" customFormat="1" ht="18.75" customHeight="1" thickBot="1">
      <c r="A35" s="379" t="s">
        <v>34</v>
      </c>
      <c r="B35" s="380"/>
      <c r="C35" s="380"/>
      <c r="D35" s="380"/>
      <c r="E35" s="380"/>
      <c r="F35" s="380"/>
      <c r="G35" s="339"/>
      <c r="H35" s="340"/>
      <c r="I35" s="340"/>
      <c r="J35" s="340"/>
      <c r="K35" s="340"/>
      <c r="L35" s="340"/>
      <c r="M35" s="340"/>
      <c r="N35" s="126"/>
      <c r="O35" s="126"/>
      <c r="P35" s="126"/>
      <c r="Q35" s="126"/>
      <c r="R35" s="127"/>
    </row>
    <row r="36" spans="1:18" s="128" customFormat="1" ht="12.75">
      <c r="A36" s="140"/>
      <c r="B36" s="129"/>
      <c r="C36" s="141"/>
      <c r="D36" s="142"/>
      <c r="E36" s="143"/>
      <c r="F36" s="142"/>
      <c r="G36" s="144"/>
      <c r="H36" s="144"/>
      <c r="I36" s="144"/>
      <c r="J36" s="144"/>
      <c r="K36" s="144"/>
      <c r="L36" s="144"/>
      <c r="M36" s="144"/>
      <c r="N36" s="144"/>
      <c r="O36" s="144"/>
      <c r="P36" s="144"/>
      <c r="Q36" s="144"/>
      <c r="R36" s="145"/>
    </row>
    <row r="37" spans="1:18" s="115" customFormat="1" ht="15.75" customHeight="1">
      <c r="A37" s="400" t="s">
        <v>31</v>
      </c>
      <c r="B37" s="401"/>
      <c r="C37" s="306" t="s">
        <v>32</v>
      </c>
      <c r="D37" s="404" t="s">
        <v>17</v>
      </c>
      <c r="E37" s="326" t="s">
        <v>33</v>
      </c>
      <c r="F37" s="306" t="s">
        <v>20</v>
      </c>
      <c r="G37" s="381" t="s">
        <v>21</v>
      </c>
      <c r="H37" s="382"/>
      <c r="I37" s="382"/>
      <c r="J37" s="382"/>
      <c r="K37" s="382"/>
      <c r="L37" s="382"/>
      <c r="M37" s="382"/>
      <c r="N37" s="382"/>
      <c r="O37" s="382"/>
      <c r="P37" s="382"/>
      <c r="Q37" s="382"/>
      <c r="R37" s="383"/>
    </row>
    <row r="38" spans="1:18" s="118" customFormat="1" ht="13.5" customHeight="1">
      <c r="A38" s="402"/>
      <c r="B38" s="403"/>
      <c r="C38" s="307"/>
      <c r="D38" s="405"/>
      <c r="E38" s="327"/>
      <c r="F38" s="307"/>
      <c r="G38" s="116" t="s">
        <v>22</v>
      </c>
      <c r="H38" s="116" t="s">
        <v>59</v>
      </c>
      <c r="I38" s="116" t="s">
        <v>23</v>
      </c>
      <c r="J38" s="116" t="s">
        <v>24</v>
      </c>
      <c r="K38" s="116" t="s">
        <v>25</v>
      </c>
      <c r="L38" s="116" t="s">
        <v>26</v>
      </c>
      <c r="M38" s="116" t="s">
        <v>27</v>
      </c>
      <c r="N38" s="116" t="s">
        <v>28</v>
      </c>
      <c r="O38" s="116" t="s">
        <v>55</v>
      </c>
      <c r="P38" s="116" t="s">
        <v>56</v>
      </c>
      <c r="Q38" s="116" t="s">
        <v>57</v>
      </c>
      <c r="R38" s="117" t="s">
        <v>58</v>
      </c>
    </row>
    <row r="39" spans="1:18" ht="12.75">
      <c r="A39" s="342"/>
      <c r="B39" s="319"/>
      <c r="C39" s="121"/>
      <c r="D39" s="97"/>
      <c r="E39" s="107"/>
      <c r="F39" s="97"/>
      <c r="G39" s="122"/>
      <c r="H39" s="122"/>
      <c r="I39" s="122"/>
      <c r="J39" s="122"/>
      <c r="K39" s="122"/>
      <c r="L39" s="122"/>
      <c r="M39" s="122"/>
      <c r="N39" s="122"/>
      <c r="O39" s="122"/>
      <c r="P39" s="122"/>
      <c r="Q39" s="122"/>
      <c r="R39" s="123"/>
    </row>
    <row r="40" spans="1:18" ht="12.75">
      <c r="A40" s="342"/>
      <c r="B40" s="319"/>
      <c r="C40" s="121"/>
      <c r="D40" s="97"/>
      <c r="E40" s="107"/>
      <c r="F40" s="97"/>
      <c r="G40" s="122"/>
      <c r="H40" s="122"/>
      <c r="I40" s="122"/>
      <c r="J40" s="122"/>
      <c r="K40" s="122"/>
      <c r="L40" s="122"/>
      <c r="M40" s="122"/>
      <c r="N40" s="122"/>
      <c r="O40" s="122"/>
      <c r="P40" s="122"/>
      <c r="Q40" s="122"/>
      <c r="R40" s="123"/>
    </row>
    <row r="41" spans="1:18" ht="12.75">
      <c r="A41" s="342"/>
      <c r="B41" s="319"/>
      <c r="C41" s="121"/>
      <c r="D41" s="97"/>
      <c r="E41" s="107"/>
      <c r="F41" s="97"/>
      <c r="G41" s="122"/>
      <c r="H41" s="122"/>
      <c r="I41" s="122"/>
      <c r="J41" s="122"/>
      <c r="K41" s="122"/>
      <c r="L41" s="122"/>
      <c r="M41" s="122"/>
      <c r="N41" s="122"/>
      <c r="O41" s="122"/>
      <c r="P41" s="122"/>
      <c r="Q41" s="122"/>
      <c r="R41" s="123"/>
    </row>
    <row r="42" spans="1:18" ht="12.75">
      <c r="A42" s="342"/>
      <c r="B42" s="319"/>
      <c r="C42" s="121"/>
      <c r="D42" s="97"/>
      <c r="E42" s="107"/>
      <c r="F42" s="97"/>
      <c r="G42" s="122"/>
      <c r="H42" s="122"/>
      <c r="I42" s="122"/>
      <c r="J42" s="122"/>
      <c r="K42" s="122"/>
      <c r="L42" s="122"/>
      <c r="M42" s="122"/>
      <c r="N42" s="122"/>
      <c r="O42" s="122"/>
      <c r="P42" s="122"/>
      <c r="Q42" s="122"/>
      <c r="R42" s="123"/>
    </row>
    <row r="43" spans="1:18" ht="13.5" thickBot="1">
      <c r="A43" s="336" t="s">
        <v>29</v>
      </c>
      <c r="B43" s="337"/>
      <c r="C43" s="337"/>
      <c r="D43" s="337"/>
      <c r="E43" s="338"/>
      <c r="F43" s="146">
        <f>SUM(F39:F42)</f>
        <v>0</v>
      </c>
      <c r="G43" s="312"/>
      <c r="H43" s="313"/>
      <c r="I43" s="313"/>
      <c r="J43" s="313"/>
      <c r="K43" s="313"/>
      <c r="L43" s="313"/>
      <c r="M43" s="313"/>
      <c r="N43" s="313"/>
      <c r="O43" s="313"/>
      <c r="P43" s="313"/>
      <c r="Q43" s="313"/>
      <c r="R43" s="397"/>
    </row>
    <row r="44" spans="1:18" ht="21" customHeight="1" thickBot="1">
      <c r="A44" s="147" t="s">
        <v>37</v>
      </c>
      <c r="B44" s="148"/>
      <c r="C44" s="149"/>
      <c r="D44" s="150"/>
      <c r="E44" s="151"/>
      <c r="F44" s="150"/>
      <c r="G44" s="126"/>
      <c r="H44" s="126"/>
      <c r="I44" s="126"/>
      <c r="J44" s="126"/>
      <c r="K44" s="126"/>
      <c r="L44" s="126"/>
      <c r="M44" s="126"/>
      <c r="N44" s="126"/>
      <c r="O44" s="126"/>
      <c r="P44" s="126"/>
      <c r="Q44" s="126"/>
      <c r="R44" s="127"/>
    </row>
    <row r="45" spans="1:18" s="115" customFormat="1" ht="16.5" customHeight="1">
      <c r="A45" s="330" t="s">
        <v>15</v>
      </c>
      <c r="B45" s="331"/>
      <c r="C45" s="334" t="s">
        <v>35</v>
      </c>
      <c r="D45" s="335" t="s">
        <v>17</v>
      </c>
      <c r="E45" s="326" t="s">
        <v>33</v>
      </c>
      <c r="F45" s="306" t="s">
        <v>20</v>
      </c>
      <c r="G45" s="308" t="s">
        <v>21</v>
      </c>
      <c r="H45" s="309"/>
      <c r="I45" s="309"/>
      <c r="J45" s="309"/>
      <c r="K45" s="309"/>
      <c r="L45" s="309"/>
      <c r="M45" s="309"/>
      <c r="N45" s="309"/>
      <c r="O45" s="309"/>
      <c r="P45" s="309"/>
      <c r="Q45" s="309"/>
      <c r="R45" s="310"/>
    </row>
    <row r="46" spans="1:18" s="118" customFormat="1" ht="13.5" customHeight="1">
      <c r="A46" s="332"/>
      <c r="B46" s="333"/>
      <c r="C46" s="334"/>
      <c r="D46" s="327"/>
      <c r="E46" s="327"/>
      <c r="F46" s="307"/>
      <c r="G46" s="116" t="s">
        <v>22</v>
      </c>
      <c r="H46" s="116" t="s">
        <v>59</v>
      </c>
      <c r="I46" s="116" t="s">
        <v>23</v>
      </c>
      <c r="J46" s="116" t="s">
        <v>24</v>
      </c>
      <c r="K46" s="116" t="s">
        <v>25</v>
      </c>
      <c r="L46" s="116" t="s">
        <v>26</v>
      </c>
      <c r="M46" s="116" t="s">
        <v>27</v>
      </c>
      <c r="N46" s="116" t="s">
        <v>28</v>
      </c>
      <c r="O46" s="116" t="s">
        <v>55</v>
      </c>
      <c r="P46" s="116" t="s">
        <v>56</v>
      </c>
      <c r="Q46" s="116" t="s">
        <v>57</v>
      </c>
      <c r="R46" s="117" t="s">
        <v>58</v>
      </c>
    </row>
    <row r="47" spans="1:18" ht="12.75">
      <c r="A47" s="332"/>
      <c r="B47" s="333"/>
      <c r="C47" s="121"/>
      <c r="D47" s="97"/>
      <c r="E47" s="107"/>
      <c r="F47" s="97"/>
      <c r="G47" s="122"/>
      <c r="H47" s="122"/>
      <c r="I47" s="122"/>
      <c r="J47" s="122"/>
      <c r="K47" s="122"/>
      <c r="L47" s="122"/>
      <c r="M47" s="122"/>
      <c r="N47" s="122"/>
      <c r="O47" s="122"/>
      <c r="P47" s="122"/>
      <c r="Q47" s="122"/>
      <c r="R47" s="123"/>
    </row>
    <row r="48" spans="1:18" ht="12.75">
      <c r="A48" s="377"/>
      <c r="B48" s="378"/>
      <c r="C48" s="121"/>
      <c r="D48" s="97"/>
      <c r="E48" s="107"/>
      <c r="F48" s="97"/>
      <c r="G48" s="122"/>
      <c r="H48" s="122"/>
      <c r="I48" s="122"/>
      <c r="J48" s="122"/>
      <c r="K48" s="122"/>
      <c r="L48" s="122"/>
      <c r="M48" s="122"/>
      <c r="N48" s="122"/>
      <c r="O48" s="122"/>
      <c r="P48" s="122"/>
      <c r="Q48" s="122"/>
      <c r="R48" s="123"/>
    </row>
    <row r="49" spans="1:18" ht="12.75">
      <c r="A49" s="377"/>
      <c r="B49" s="378"/>
      <c r="C49" s="121"/>
      <c r="D49" s="97"/>
      <c r="E49" s="107"/>
      <c r="F49" s="97"/>
      <c r="G49" s="122"/>
      <c r="H49" s="122"/>
      <c r="I49" s="122"/>
      <c r="J49" s="122"/>
      <c r="K49" s="122"/>
      <c r="L49" s="122"/>
      <c r="M49" s="122"/>
      <c r="N49" s="122"/>
      <c r="O49" s="122"/>
      <c r="P49" s="122"/>
      <c r="Q49" s="122"/>
      <c r="R49" s="123"/>
    </row>
    <row r="50" spans="1:18" ht="12.75">
      <c r="A50" s="152"/>
      <c r="B50" s="153"/>
      <c r="C50" s="121"/>
      <c r="D50" s="97"/>
      <c r="E50" s="107"/>
      <c r="F50" s="97"/>
      <c r="G50" s="122"/>
      <c r="H50" s="122"/>
      <c r="I50" s="122"/>
      <c r="J50" s="122"/>
      <c r="K50" s="122"/>
      <c r="L50" s="122"/>
      <c r="M50" s="122"/>
      <c r="N50" s="122"/>
      <c r="O50" s="122"/>
      <c r="P50" s="122"/>
      <c r="Q50" s="122"/>
      <c r="R50" s="123"/>
    </row>
    <row r="51" spans="1:18" ht="13.5" thickBot="1">
      <c r="A51" s="336" t="s">
        <v>29</v>
      </c>
      <c r="B51" s="337"/>
      <c r="C51" s="337"/>
      <c r="D51" s="337"/>
      <c r="E51" s="338"/>
      <c r="F51" s="146">
        <f>SUM(F47:F50)</f>
        <v>0</v>
      </c>
      <c r="G51" s="339"/>
      <c r="H51" s="340"/>
      <c r="I51" s="340"/>
      <c r="J51" s="340"/>
      <c r="K51" s="340"/>
      <c r="L51" s="340"/>
      <c r="M51" s="340"/>
      <c r="N51" s="340"/>
      <c r="O51" s="340"/>
      <c r="P51" s="340"/>
      <c r="Q51" s="340"/>
      <c r="R51" s="341"/>
    </row>
    <row r="52" spans="1:18" ht="21.75" customHeight="1" thickBot="1">
      <c r="A52" s="147" t="s">
        <v>38</v>
      </c>
      <c r="B52" s="148"/>
      <c r="C52" s="149"/>
      <c r="D52" s="150"/>
      <c r="E52" s="151"/>
      <c r="F52" s="150"/>
      <c r="G52" s="126"/>
      <c r="H52" s="126"/>
      <c r="I52" s="126"/>
      <c r="J52" s="126"/>
      <c r="K52" s="126"/>
      <c r="L52" s="126"/>
      <c r="M52" s="126"/>
      <c r="N52" s="126"/>
      <c r="O52" s="126"/>
      <c r="P52" s="126"/>
      <c r="Q52" s="126"/>
      <c r="R52" s="127"/>
    </row>
    <row r="53" spans="1:18" s="115" customFormat="1" ht="12.75" customHeight="1">
      <c r="A53" s="329" t="s">
        <v>15</v>
      </c>
      <c r="B53" s="334" t="s">
        <v>39</v>
      </c>
      <c r="C53" s="406" t="s">
        <v>40</v>
      </c>
      <c r="D53" s="408" t="s">
        <v>41</v>
      </c>
      <c r="E53" s="334" t="s">
        <v>42</v>
      </c>
      <c r="F53" s="306" t="s">
        <v>20</v>
      </c>
      <c r="G53" s="308" t="s">
        <v>21</v>
      </c>
      <c r="H53" s="309"/>
      <c r="I53" s="309"/>
      <c r="J53" s="309"/>
      <c r="K53" s="309"/>
      <c r="L53" s="309"/>
      <c r="M53" s="309"/>
      <c r="N53" s="309"/>
      <c r="O53" s="309"/>
      <c r="P53" s="309"/>
      <c r="Q53" s="309"/>
      <c r="R53" s="310"/>
    </row>
    <row r="54" spans="1:18" s="118" customFormat="1" ht="13.5" customHeight="1">
      <c r="A54" s="329"/>
      <c r="B54" s="334"/>
      <c r="C54" s="407"/>
      <c r="D54" s="408"/>
      <c r="E54" s="334"/>
      <c r="F54" s="307"/>
      <c r="G54" s="116" t="s">
        <v>22</v>
      </c>
      <c r="H54" s="116" t="s">
        <v>59</v>
      </c>
      <c r="I54" s="116" t="s">
        <v>23</v>
      </c>
      <c r="J54" s="116" t="s">
        <v>24</v>
      </c>
      <c r="K54" s="116" t="s">
        <v>25</v>
      </c>
      <c r="L54" s="116" t="s">
        <v>26</v>
      </c>
      <c r="M54" s="116" t="s">
        <v>27</v>
      </c>
      <c r="N54" s="116" t="s">
        <v>28</v>
      </c>
      <c r="O54" s="116" t="s">
        <v>55</v>
      </c>
      <c r="P54" s="116" t="s">
        <v>56</v>
      </c>
      <c r="Q54" s="116" t="s">
        <v>57</v>
      </c>
      <c r="R54" s="117" t="s">
        <v>58</v>
      </c>
    </row>
    <row r="55" spans="1:18" ht="12.75">
      <c r="A55" s="119" t="s">
        <v>158</v>
      </c>
      <c r="B55" s="107"/>
      <c r="C55" s="121"/>
      <c r="D55" s="97"/>
      <c r="E55" s="107"/>
      <c r="F55" s="97"/>
      <c r="G55" s="122"/>
      <c r="H55" s="122"/>
      <c r="I55" s="122"/>
      <c r="J55" s="122"/>
      <c r="K55" s="122"/>
      <c r="L55" s="122"/>
      <c r="M55" s="122"/>
      <c r="N55" s="122"/>
      <c r="O55" s="122"/>
      <c r="P55" s="122"/>
      <c r="Q55" s="122"/>
      <c r="R55" s="123"/>
    </row>
    <row r="56" spans="1:18" ht="12.75">
      <c r="A56" s="119"/>
      <c r="B56" s="107"/>
      <c r="C56" s="121"/>
      <c r="D56" s="97"/>
      <c r="E56" s="107"/>
      <c r="F56" s="97"/>
      <c r="G56" s="122"/>
      <c r="H56" s="122"/>
      <c r="I56" s="122"/>
      <c r="J56" s="122"/>
      <c r="K56" s="122"/>
      <c r="L56" s="122"/>
      <c r="M56" s="122"/>
      <c r="N56" s="122"/>
      <c r="O56" s="122"/>
      <c r="P56" s="122"/>
      <c r="Q56" s="122"/>
      <c r="R56" s="123"/>
    </row>
    <row r="57" spans="1:18" ht="12.75">
      <c r="A57" s="125"/>
      <c r="B57" s="107"/>
      <c r="C57" s="121"/>
      <c r="D57" s="97"/>
      <c r="E57" s="154"/>
      <c r="F57" s="97"/>
      <c r="G57" s="122"/>
      <c r="H57" s="122"/>
      <c r="I57" s="122"/>
      <c r="J57" s="122"/>
      <c r="K57" s="122"/>
      <c r="L57" s="122"/>
      <c r="M57" s="122"/>
      <c r="N57" s="122"/>
      <c r="O57" s="122"/>
      <c r="P57" s="122"/>
      <c r="Q57" s="122"/>
      <c r="R57" s="123"/>
    </row>
    <row r="58" spans="1:18" ht="12.75">
      <c r="A58" s="125"/>
      <c r="B58" s="107"/>
      <c r="C58" s="121"/>
      <c r="D58" s="97"/>
      <c r="E58" s="107"/>
      <c r="F58" s="97"/>
      <c r="G58" s="122"/>
      <c r="H58" s="122"/>
      <c r="I58" s="122"/>
      <c r="J58" s="122"/>
      <c r="K58" s="122"/>
      <c r="L58" s="122"/>
      <c r="M58" s="122"/>
      <c r="N58" s="122"/>
      <c r="O58" s="122"/>
      <c r="P58" s="122"/>
      <c r="Q58" s="122"/>
      <c r="R58" s="123"/>
    </row>
    <row r="59" spans="1:18" ht="13.5" thickBot="1">
      <c r="A59" s="336" t="s">
        <v>29</v>
      </c>
      <c r="B59" s="337"/>
      <c r="C59" s="337"/>
      <c r="D59" s="337"/>
      <c r="E59" s="338"/>
      <c r="F59" s="155">
        <f>SUM(F55:F58)</f>
        <v>0</v>
      </c>
      <c r="G59" s="339"/>
      <c r="H59" s="340"/>
      <c r="I59" s="340"/>
      <c r="J59" s="340"/>
      <c r="K59" s="340"/>
      <c r="L59" s="340"/>
      <c r="M59" s="340"/>
      <c r="N59" s="340"/>
      <c r="O59" s="340"/>
      <c r="P59" s="340"/>
      <c r="Q59" s="340"/>
      <c r="R59" s="341"/>
    </row>
    <row r="60" spans="1:18" ht="22.5" customHeight="1" thickBot="1">
      <c r="A60" s="147" t="s">
        <v>43</v>
      </c>
      <c r="B60" s="148"/>
      <c r="C60" s="149"/>
      <c r="D60" s="150"/>
      <c r="E60" s="151"/>
      <c r="F60" s="150"/>
      <c r="G60" s="126"/>
      <c r="H60" s="126"/>
      <c r="I60" s="126"/>
      <c r="J60" s="126"/>
      <c r="K60" s="126"/>
      <c r="L60" s="126"/>
      <c r="M60" s="126"/>
      <c r="N60" s="126"/>
      <c r="O60" s="126"/>
      <c r="P60" s="126"/>
      <c r="Q60" s="126"/>
      <c r="R60" s="127"/>
    </row>
    <row r="61" spans="1:18" s="115" customFormat="1" ht="12.75" customHeight="1">
      <c r="A61" s="330" t="s">
        <v>15</v>
      </c>
      <c r="B61" s="367"/>
      <c r="C61" s="367"/>
      <c r="D61" s="331"/>
      <c r="E61" s="334" t="s">
        <v>39</v>
      </c>
      <c r="F61" s="328" t="s">
        <v>36</v>
      </c>
      <c r="G61" s="308" t="s">
        <v>21</v>
      </c>
      <c r="H61" s="309"/>
      <c r="I61" s="309"/>
      <c r="J61" s="309"/>
      <c r="K61" s="309"/>
      <c r="L61" s="309"/>
      <c r="M61" s="309"/>
      <c r="N61" s="309"/>
      <c r="O61" s="309"/>
      <c r="P61" s="309"/>
      <c r="Q61" s="309"/>
      <c r="R61" s="310"/>
    </row>
    <row r="62" spans="1:18" s="118" customFormat="1" ht="13.5" customHeight="1">
      <c r="A62" s="332"/>
      <c r="B62" s="368"/>
      <c r="C62" s="368"/>
      <c r="D62" s="333"/>
      <c r="E62" s="334"/>
      <c r="F62" s="328"/>
      <c r="G62" s="116" t="s">
        <v>22</v>
      </c>
      <c r="H62" s="116" t="s">
        <v>59</v>
      </c>
      <c r="I62" s="116" t="s">
        <v>23</v>
      </c>
      <c r="J62" s="116" t="s">
        <v>24</v>
      </c>
      <c r="K62" s="116" t="s">
        <v>25</v>
      </c>
      <c r="L62" s="116" t="s">
        <v>26</v>
      </c>
      <c r="M62" s="116" t="s">
        <v>27</v>
      </c>
      <c r="N62" s="116" t="s">
        <v>28</v>
      </c>
      <c r="O62" s="116" t="s">
        <v>55</v>
      </c>
      <c r="P62" s="116" t="s">
        <v>56</v>
      </c>
      <c r="Q62" s="116" t="s">
        <v>57</v>
      </c>
      <c r="R62" s="117" t="s">
        <v>58</v>
      </c>
    </row>
    <row r="63" spans="1:18" ht="32.25" customHeight="1">
      <c r="A63" s="343"/>
      <c r="B63" s="344"/>
      <c r="C63" s="344"/>
      <c r="D63" s="345"/>
      <c r="E63" s="156"/>
      <c r="F63" s="97"/>
      <c r="G63" s="122"/>
      <c r="H63" s="122"/>
      <c r="I63" s="122"/>
      <c r="J63" s="122"/>
      <c r="K63" s="122"/>
      <c r="L63" s="122"/>
      <c r="M63" s="122"/>
      <c r="N63" s="122"/>
      <c r="O63" s="122"/>
      <c r="P63" s="122"/>
      <c r="Q63" s="122"/>
      <c r="R63" s="123"/>
    </row>
    <row r="64" spans="1:18" ht="39" customHeight="1">
      <c r="A64" s="343"/>
      <c r="B64" s="344"/>
      <c r="C64" s="344"/>
      <c r="D64" s="345"/>
      <c r="E64" s="156"/>
      <c r="G64" s="157"/>
      <c r="H64" s="122"/>
      <c r="I64" s="122"/>
      <c r="J64" s="122"/>
      <c r="K64" s="122"/>
      <c r="L64" s="122"/>
      <c r="M64" s="122"/>
      <c r="N64" s="122"/>
      <c r="O64" s="122"/>
      <c r="P64" s="122"/>
      <c r="Q64" s="122"/>
      <c r="R64" s="123"/>
    </row>
    <row r="65" spans="1:18" ht="12.75">
      <c r="A65" s="318"/>
      <c r="B65" s="342"/>
      <c r="C65" s="342"/>
      <c r="D65" s="319"/>
      <c r="E65" s="107"/>
      <c r="F65" s="97"/>
      <c r="G65" s="122"/>
      <c r="H65" s="122"/>
      <c r="I65" s="122"/>
      <c r="J65" s="122"/>
      <c r="K65" s="122"/>
      <c r="L65" s="122"/>
      <c r="M65" s="122"/>
      <c r="N65" s="122"/>
      <c r="O65" s="122"/>
      <c r="P65" s="122"/>
      <c r="Q65" s="122"/>
      <c r="R65" s="123"/>
    </row>
    <row r="66" spans="1:18" ht="12.75">
      <c r="A66" s="318"/>
      <c r="B66" s="342"/>
      <c r="C66" s="342"/>
      <c r="D66" s="319"/>
      <c r="E66" s="107"/>
      <c r="F66" s="97"/>
      <c r="G66" s="122"/>
      <c r="H66" s="122"/>
      <c r="I66" s="122"/>
      <c r="J66" s="122"/>
      <c r="K66" s="122"/>
      <c r="L66" s="122"/>
      <c r="M66" s="122"/>
      <c r="N66" s="122"/>
      <c r="O66" s="122"/>
      <c r="P66" s="122"/>
      <c r="Q66" s="122"/>
      <c r="R66" s="123"/>
    </row>
    <row r="67" spans="1:18" ht="13.5" thickBot="1">
      <c r="A67" s="336" t="s">
        <v>29</v>
      </c>
      <c r="B67" s="337"/>
      <c r="C67" s="337"/>
      <c r="D67" s="337"/>
      <c r="E67" s="338"/>
      <c r="F67" s="155">
        <f>SUM(F63:F66)</f>
        <v>0</v>
      </c>
      <c r="G67" s="339"/>
      <c r="H67" s="340"/>
      <c r="I67" s="340"/>
      <c r="J67" s="340"/>
      <c r="K67" s="340"/>
      <c r="L67" s="340"/>
      <c r="M67" s="340"/>
      <c r="N67" s="340"/>
      <c r="O67" s="340"/>
      <c r="P67" s="340"/>
      <c r="Q67" s="340"/>
      <c r="R67" s="341"/>
    </row>
    <row r="68" spans="1:18" s="128" customFormat="1" ht="19.5" customHeight="1" thickBot="1">
      <c r="A68" s="147" t="s">
        <v>44</v>
      </c>
      <c r="B68" s="148"/>
      <c r="C68" s="149"/>
      <c r="D68" s="150"/>
      <c r="E68" s="151"/>
      <c r="F68" s="150"/>
      <c r="G68" s="126"/>
      <c r="H68" s="126"/>
      <c r="I68" s="126"/>
      <c r="J68" s="126"/>
      <c r="K68" s="126"/>
      <c r="L68" s="126"/>
      <c r="M68" s="126"/>
      <c r="N68" s="126"/>
      <c r="O68" s="126"/>
      <c r="P68" s="126"/>
      <c r="Q68" s="126"/>
      <c r="R68" s="127"/>
    </row>
    <row r="69" spans="1:18" s="115" customFormat="1" ht="12.75" customHeight="1">
      <c r="A69" s="330" t="s">
        <v>15</v>
      </c>
      <c r="B69" s="331"/>
      <c r="C69" s="334" t="s">
        <v>35</v>
      </c>
      <c r="D69" s="335" t="s">
        <v>17</v>
      </c>
      <c r="E69" s="326" t="s">
        <v>33</v>
      </c>
      <c r="F69" s="306" t="s">
        <v>20</v>
      </c>
      <c r="G69" s="308" t="s">
        <v>21</v>
      </c>
      <c r="H69" s="309"/>
      <c r="I69" s="309"/>
      <c r="J69" s="309"/>
      <c r="K69" s="309"/>
      <c r="L69" s="309"/>
      <c r="M69" s="309"/>
      <c r="N69" s="309"/>
      <c r="O69" s="309"/>
      <c r="P69" s="309"/>
      <c r="Q69" s="309"/>
      <c r="R69" s="310"/>
    </row>
    <row r="70" spans="1:18" s="118" customFormat="1" ht="13.5" customHeight="1">
      <c r="A70" s="332"/>
      <c r="B70" s="333"/>
      <c r="C70" s="334"/>
      <c r="D70" s="327"/>
      <c r="E70" s="327"/>
      <c r="F70" s="307"/>
      <c r="G70" s="116" t="s">
        <v>22</v>
      </c>
      <c r="H70" s="116" t="s">
        <v>59</v>
      </c>
      <c r="I70" s="116" t="s">
        <v>23</v>
      </c>
      <c r="J70" s="116" t="s">
        <v>24</v>
      </c>
      <c r="K70" s="116" t="s">
        <v>25</v>
      </c>
      <c r="L70" s="116" t="s">
        <v>26</v>
      </c>
      <c r="M70" s="116" t="s">
        <v>27</v>
      </c>
      <c r="N70" s="116" t="s">
        <v>28</v>
      </c>
      <c r="O70" s="116" t="s">
        <v>55</v>
      </c>
      <c r="P70" s="116" t="s">
        <v>56</v>
      </c>
      <c r="Q70" s="116" t="s">
        <v>57</v>
      </c>
      <c r="R70" s="117" t="s">
        <v>58</v>
      </c>
    </row>
    <row r="71" spans="1:18" ht="39.75" customHeight="1">
      <c r="A71" s="346" t="s">
        <v>184</v>
      </c>
      <c r="B71" s="347"/>
      <c r="C71" s="121" t="s">
        <v>182</v>
      </c>
      <c r="D71" s="121">
        <v>1</v>
      </c>
      <c r="E71" s="97">
        <f>24991972+15000000-5736722-3073244-3035092</f>
        <v>28146914</v>
      </c>
      <c r="F71" s="97">
        <f>D71*E71</f>
        <v>28146914</v>
      </c>
      <c r="G71" s="122"/>
      <c r="H71" s="122"/>
      <c r="I71" s="207"/>
      <c r="J71" s="207"/>
      <c r="K71" s="207"/>
      <c r="L71" s="207"/>
      <c r="M71" s="207"/>
      <c r="N71" s="122"/>
      <c r="O71" s="122"/>
      <c r="P71" s="122"/>
      <c r="Q71" s="122"/>
      <c r="R71" s="123"/>
    </row>
    <row r="72" spans="1:18" ht="35.25" customHeight="1">
      <c r="A72" s="346" t="s">
        <v>183</v>
      </c>
      <c r="B72" s="347"/>
      <c r="C72" s="121" t="s">
        <v>182</v>
      </c>
      <c r="D72" s="121">
        <v>1</v>
      </c>
      <c r="E72" s="97">
        <f>20000000</f>
        <v>20000000</v>
      </c>
      <c r="F72" s="213">
        <f>D72*E72</f>
        <v>20000000</v>
      </c>
      <c r="G72" s="122"/>
      <c r="H72" s="122"/>
      <c r="I72" s="207"/>
      <c r="J72" s="207"/>
      <c r="K72" s="207"/>
      <c r="L72" s="207"/>
      <c r="M72" s="207"/>
      <c r="N72" s="122"/>
      <c r="O72" s="122"/>
      <c r="P72" s="122"/>
      <c r="Q72" s="122"/>
      <c r="R72" s="123"/>
    </row>
    <row r="73" spans="1:18" ht="35.25" customHeight="1">
      <c r="A73" s="346" t="s">
        <v>185</v>
      </c>
      <c r="B73" s="347"/>
      <c r="C73" s="121" t="s">
        <v>182</v>
      </c>
      <c r="D73" s="97">
        <v>1</v>
      </c>
      <c r="E73" s="97">
        <v>8000000</v>
      </c>
      <c r="F73" s="213">
        <f>D73*E73</f>
        <v>8000000</v>
      </c>
      <c r="G73" s="122"/>
      <c r="H73" s="122"/>
      <c r="I73" s="207"/>
      <c r="J73" s="207"/>
      <c r="K73" s="207"/>
      <c r="L73" s="207"/>
      <c r="M73" s="207"/>
      <c r="N73" s="122"/>
      <c r="O73" s="122"/>
      <c r="P73" s="122"/>
      <c r="Q73" s="122"/>
      <c r="R73" s="123"/>
    </row>
    <row r="74" spans="1:30" ht="33" customHeight="1">
      <c r="A74" s="346" t="s">
        <v>210</v>
      </c>
      <c r="B74" s="347"/>
      <c r="C74" s="121" t="s">
        <v>182</v>
      </c>
      <c r="D74" s="97">
        <v>1</v>
      </c>
      <c r="E74" s="97">
        <v>12291272</v>
      </c>
      <c r="F74" s="213">
        <f>E74</f>
        <v>12291272</v>
      </c>
      <c r="G74" s="122"/>
      <c r="H74" s="122"/>
      <c r="I74" s="122"/>
      <c r="J74" s="122"/>
      <c r="K74" s="122"/>
      <c r="L74" s="122"/>
      <c r="M74" s="122"/>
      <c r="N74" s="207"/>
      <c r="O74" s="207"/>
      <c r="P74" s="207"/>
      <c r="Q74" s="207"/>
      <c r="R74" s="211"/>
      <c r="AD74" s="124"/>
    </row>
    <row r="75" spans="1:18" ht="13.5" thickBot="1">
      <c r="A75" s="336" t="s">
        <v>29</v>
      </c>
      <c r="B75" s="337"/>
      <c r="C75" s="337"/>
      <c r="D75" s="337"/>
      <c r="E75" s="338"/>
      <c r="F75" s="146">
        <f>SUM(F71:F74)</f>
        <v>68438186</v>
      </c>
      <c r="G75" s="339"/>
      <c r="H75" s="340"/>
      <c r="I75" s="340"/>
      <c r="J75" s="340"/>
      <c r="K75" s="340"/>
      <c r="L75" s="340"/>
      <c r="M75" s="340"/>
      <c r="N75" s="340"/>
      <c r="O75" s="340"/>
      <c r="P75" s="340"/>
      <c r="Q75" s="340"/>
      <c r="R75" s="341"/>
    </row>
    <row r="76" spans="1:18" ht="18" customHeight="1" thickBot="1">
      <c r="A76" s="147" t="s">
        <v>89</v>
      </c>
      <c r="B76" s="148"/>
      <c r="C76" s="149"/>
      <c r="D76" s="150"/>
      <c r="E76" s="151"/>
      <c r="F76" s="150"/>
      <c r="G76" s="126"/>
      <c r="H76" s="126"/>
      <c r="I76" s="126"/>
      <c r="J76" s="126"/>
      <c r="K76" s="126"/>
      <c r="L76" s="126"/>
      <c r="M76" s="126"/>
      <c r="N76" s="126"/>
      <c r="O76" s="126"/>
      <c r="P76" s="126"/>
      <c r="Q76" s="126"/>
      <c r="R76" s="127"/>
    </row>
    <row r="77" spans="1:18" ht="12.75">
      <c r="A77" s="330" t="s">
        <v>15</v>
      </c>
      <c r="B77" s="331"/>
      <c r="C77" s="334" t="s">
        <v>35</v>
      </c>
      <c r="D77" s="335" t="s">
        <v>17</v>
      </c>
      <c r="E77" s="326" t="s">
        <v>33</v>
      </c>
      <c r="F77" s="306" t="s">
        <v>20</v>
      </c>
      <c r="G77" s="308" t="s">
        <v>21</v>
      </c>
      <c r="H77" s="309"/>
      <c r="I77" s="309"/>
      <c r="J77" s="309"/>
      <c r="K77" s="309"/>
      <c r="L77" s="309"/>
      <c r="M77" s="309"/>
      <c r="N77" s="309"/>
      <c r="O77" s="309"/>
      <c r="P77" s="309"/>
      <c r="Q77" s="309"/>
      <c r="R77" s="310"/>
    </row>
    <row r="78" spans="1:18" ht="16.5">
      <c r="A78" s="332"/>
      <c r="B78" s="333"/>
      <c r="C78" s="334"/>
      <c r="D78" s="327"/>
      <c r="E78" s="327"/>
      <c r="F78" s="307"/>
      <c r="G78" s="116" t="s">
        <v>22</v>
      </c>
      <c r="H78" s="116" t="s">
        <v>59</v>
      </c>
      <c r="I78" s="116" t="s">
        <v>23</v>
      </c>
      <c r="J78" s="116" t="s">
        <v>24</v>
      </c>
      <c r="K78" s="116" t="s">
        <v>25</v>
      </c>
      <c r="L78" s="116" t="s">
        <v>26</v>
      </c>
      <c r="M78" s="116" t="s">
        <v>27</v>
      </c>
      <c r="N78" s="116" t="s">
        <v>28</v>
      </c>
      <c r="O78" s="116" t="s">
        <v>55</v>
      </c>
      <c r="P78" s="116" t="s">
        <v>56</v>
      </c>
      <c r="Q78" s="116" t="s">
        <v>57</v>
      </c>
      <c r="R78" s="116" t="s">
        <v>58</v>
      </c>
    </row>
    <row r="79" spans="1:18" ht="12.75">
      <c r="A79" s="315" t="s">
        <v>98</v>
      </c>
      <c r="B79" s="316"/>
      <c r="C79" s="121"/>
      <c r="D79" s="97"/>
      <c r="E79" s="107"/>
      <c r="F79" s="214">
        <f>50820000+2976744</f>
        <v>53796744</v>
      </c>
      <c r="G79" s="122"/>
      <c r="H79" s="122"/>
      <c r="I79" s="122"/>
      <c r="J79" s="122"/>
      <c r="K79" s="122"/>
      <c r="L79" s="122"/>
      <c r="M79" s="122"/>
      <c r="N79" s="122"/>
      <c r="O79" s="122"/>
      <c r="P79" s="122"/>
      <c r="Q79" s="122"/>
      <c r="R79" s="122"/>
    </row>
    <row r="80" spans="1:18" ht="12.75">
      <c r="A80" s="317" t="s">
        <v>91</v>
      </c>
      <c r="B80" s="316"/>
      <c r="C80" s="121"/>
      <c r="D80" s="97"/>
      <c r="E80" s="107"/>
      <c r="F80" s="94">
        <f>5458393.5+(5458393.5*0.1)+6004233-1813953</f>
        <v>10194512.85</v>
      </c>
      <c r="G80" s="122"/>
      <c r="H80" s="122"/>
      <c r="I80" s="122"/>
      <c r="J80" s="122"/>
      <c r="K80" s="122"/>
      <c r="L80" s="122"/>
      <c r="M80" s="122"/>
      <c r="N80" s="122"/>
      <c r="O80" s="122"/>
      <c r="P80" s="122"/>
      <c r="Q80" s="122"/>
      <c r="R80" s="122"/>
    </row>
    <row r="81" spans="1:18" ht="12.75">
      <c r="A81" s="315" t="s">
        <v>99</v>
      </c>
      <c r="B81" s="316"/>
      <c r="C81" s="121"/>
      <c r="D81" s="97"/>
      <c r="E81" s="107"/>
      <c r="G81" s="122"/>
      <c r="H81" s="122"/>
      <c r="I81" s="122"/>
      <c r="J81" s="122"/>
      <c r="K81" s="122"/>
      <c r="L81" s="122"/>
      <c r="M81" s="122"/>
      <c r="N81" s="122"/>
      <c r="O81" s="122"/>
      <c r="P81" s="122"/>
      <c r="Q81" s="122"/>
      <c r="R81" s="122"/>
    </row>
    <row r="82" spans="1:18" ht="12.75">
      <c r="A82" s="318"/>
      <c r="B82" s="319"/>
      <c r="C82" s="121"/>
      <c r="D82" s="97"/>
      <c r="E82" s="107"/>
      <c r="F82" s="97"/>
      <c r="G82" s="122"/>
      <c r="H82" s="122"/>
      <c r="I82" s="122"/>
      <c r="J82" s="122"/>
      <c r="K82" s="122"/>
      <c r="L82" s="122"/>
      <c r="M82" s="122"/>
      <c r="N82" s="122"/>
      <c r="O82" s="122"/>
      <c r="P82" s="122"/>
      <c r="Q82" s="122"/>
      <c r="R82" s="122"/>
    </row>
    <row r="83" spans="1:18" ht="12.75">
      <c r="A83" s="320" t="s">
        <v>29</v>
      </c>
      <c r="B83" s="321"/>
      <c r="C83" s="321"/>
      <c r="D83" s="321"/>
      <c r="E83" s="322"/>
      <c r="F83" s="146">
        <f>SUM(F79:F82)</f>
        <v>63991256.85</v>
      </c>
      <c r="G83" s="323"/>
      <c r="H83" s="324"/>
      <c r="I83" s="324"/>
      <c r="J83" s="324"/>
      <c r="K83" s="324"/>
      <c r="L83" s="324"/>
      <c r="M83" s="324"/>
      <c r="N83" s="324"/>
      <c r="O83" s="324"/>
      <c r="P83" s="324"/>
      <c r="Q83" s="324"/>
      <c r="R83" s="325"/>
    </row>
    <row r="84" spans="1:18" ht="12.75">
      <c r="A84" s="311" t="s">
        <v>90</v>
      </c>
      <c r="B84" s="311"/>
      <c r="C84" s="311"/>
      <c r="D84" s="311"/>
      <c r="E84" s="311"/>
      <c r="F84" s="97">
        <f>F26+F34+F43+F51+F59+F67+F75</f>
        <v>149999999.9284504</v>
      </c>
      <c r="G84" s="312"/>
      <c r="H84" s="313"/>
      <c r="I84" s="313"/>
      <c r="J84" s="313"/>
      <c r="K84" s="313"/>
      <c r="L84" s="313"/>
      <c r="M84" s="313"/>
      <c r="N84" s="313"/>
      <c r="O84" s="313"/>
      <c r="P84" s="313"/>
      <c r="Q84" s="313"/>
      <c r="R84" s="314"/>
    </row>
    <row r="85" ht="12.75">
      <c r="H85" s="208">
        <f>150000000-F84</f>
        <v>0.07154959440231323</v>
      </c>
    </row>
    <row r="88" ht="12.75">
      <c r="C88" s="158">
        <f>12291272+28000000</f>
        <v>40291272</v>
      </c>
    </row>
  </sheetData>
  <sheetProtection/>
  <mergeCells count="114">
    <mergeCell ref="E61:E62"/>
    <mergeCell ref="F61:F62"/>
    <mergeCell ref="A48:B48"/>
    <mergeCell ref="B53:B54"/>
    <mergeCell ref="G28:R28"/>
    <mergeCell ref="G61:R61"/>
    <mergeCell ref="F45:F46"/>
    <mergeCell ref="F37:F38"/>
    <mergeCell ref="C53:C54"/>
    <mergeCell ref="D53:D54"/>
    <mergeCell ref="F53:F54"/>
    <mergeCell ref="E53:E54"/>
    <mergeCell ref="A51:E51"/>
    <mergeCell ref="G37:R37"/>
    <mergeCell ref="F28:F29"/>
    <mergeCell ref="D28:D29"/>
    <mergeCell ref="A37:B38"/>
    <mergeCell ref="A34:E34"/>
    <mergeCell ref="A32:B32"/>
    <mergeCell ref="D37:D38"/>
    <mergeCell ref="A30:B30"/>
    <mergeCell ref="A31:B31"/>
    <mergeCell ref="E28:E29"/>
    <mergeCell ref="A26:E26"/>
    <mergeCell ref="A27:F27"/>
    <mergeCell ref="D19:D20"/>
    <mergeCell ref="E19:E20"/>
    <mergeCell ref="F19:F20"/>
    <mergeCell ref="A28:B29"/>
    <mergeCell ref="A7:R8"/>
    <mergeCell ref="A12:B12"/>
    <mergeCell ref="G26:R26"/>
    <mergeCell ref="C45:C46"/>
    <mergeCell ref="D45:D46"/>
    <mergeCell ref="A40:B40"/>
    <mergeCell ref="A42:B42"/>
    <mergeCell ref="G35:M35"/>
    <mergeCell ref="G43:R43"/>
    <mergeCell ref="E45:E46"/>
    <mergeCell ref="C10:C11"/>
    <mergeCell ref="E10:E11"/>
    <mergeCell ref="A17:E17"/>
    <mergeCell ref="G19:R19"/>
    <mergeCell ref="K4:N4"/>
    <mergeCell ref="O4:R4"/>
    <mergeCell ref="D10:D11"/>
    <mergeCell ref="A18:F18"/>
    <mergeCell ref="A1:A4"/>
    <mergeCell ref="A10:B11"/>
    <mergeCell ref="A49:B49"/>
    <mergeCell ref="A45:B46"/>
    <mergeCell ref="A13:B13"/>
    <mergeCell ref="A14:B14"/>
    <mergeCell ref="A15:B15"/>
    <mergeCell ref="A16:B16"/>
    <mergeCell ref="A43:E43"/>
    <mergeCell ref="A35:F35"/>
    <mergeCell ref="B19:B20"/>
    <mergeCell ref="C28:C29"/>
    <mergeCell ref="A61:D62"/>
    <mergeCell ref="A71:B71"/>
    <mergeCell ref="B3:J4"/>
    <mergeCell ref="G53:R53"/>
    <mergeCell ref="A59:E59"/>
    <mergeCell ref="A66:D66"/>
    <mergeCell ref="F10:F11"/>
    <mergeCell ref="F69:F70"/>
    <mergeCell ref="A9:F9"/>
    <mergeCell ref="G67:R67"/>
    <mergeCell ref="K1:R1"/>
    <mergeCell ref="K2:R2"/>
    <mergeCell ref="K3:N3"/>
    <mergeCell ref="O3:R3"/>
    <mergeCell ref="A5:R6"/>
    <mergeCell ref="B1:J2"/>
    <mergeCell ref="A75:E75"/>
    <mergeCell ref="A72:B72"/>
    <mergeCell ref="G69:R69"/>
    <mergeCell ref="A74:B74"/>
    <mergeCell ref="A69:B70"/>
    <mergeCell ref="G75:R75"/>
    <mergeCell ref="C69:C70"/>
    <mergeCell ref="D69:D70"/>
    <mergeCell ref="A73:B73"/>
    <mergeCell ref="G59:R59"/>
    <mergeCell ref="A39:B39"/>
    <mergeCell ref="A47:B47"/>
    <mergeCell ref="G51:R51"/>
    <mergeCell ref="G45:R45"/>
    <mergeCell ref="A65:D65"/>
    <mergeCell ref="A53:A54"/>
    <mergeCell ref="A63:D63"/>
    <mergeCell ref="A64:D64"/>
    <mergeCell ref="A41:B41"/>
    <mergeCell ref="E37:E38"/>
    <mergeCell ref="C37:C38"/>
    <mergeCell ref="C19:C20"/>
    <mergeCell ref="A19:A20"/>
    <mergeCell ref="A77:B78"/>
    <mergeCell ref="C77:C78"/>
    <mergeCell ref="D77:D78"/>
    <mergeCell ref="E77:E78"/>
    <mergeCell ref="A67:E67"/>
    <mergeCell ref="E69:E70"/>
    <mergeCell ref="F77:F78"/>
    <mergeCell ref="G77:R77"/>
    <mergeCell ref="A84:E84"/>
    <mergeCell ref="G84:R84"/>
    <mergeCell ref="A79:B79"/>
    <mergeCell ref="A80:B80"/>
    <mergeCell ref="A81:B81"/>
    <mergeCell ref="A82:B82"/>
    <mergeCell ref="A83:E83"/>
    <mergeCell ref="G83:R83"/>
  </mergeCells>
  <printOptions horizontalCentered="1" verticalCentered="1"/>
  <pageMargins left="0" right="0" top="0" bottom="0" header="0" footer="0"/>
  <pageSetup horizontalDpi="600" verticalDpi="600" orientation="landscape" paperSize="122" scale="67" r:id="rId4"/>
  <rowBreaks count="1" manualBreakCount="1">
    <brk id="43" max="255" man="1"/>
  </rowBreaks>
  <drawing r:id="rId3"/>
  <legacyDrawing r:id="rId2"/>
</worksheet>
</file>

<file path=xl/worksheets/sheet3.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G8" sqref="G8"/>
    </sheetView>
  </sheetViews>
  <sheetFormatPr defaultColWidth="11.421875" defaultRowHeight="12.75"/>
  <cols>
    <col min="1" max="1" width="21.421875" style="8" customWidth="1"/>
    <col min="2" max="2" width="18.8515625" style="8" customWidth="1"/>
    <col min="3" max="3" width="17.57421875" style="8" customWidth="1"/>
    <col min="4" max="4" width="16.28125" style="8" customWidth="1"/>
    <col min="5" max="5" width="10.7109375" style="8" customWidth="1"/>
    <col min="6" max="6" width="13.7109375" style="12" customWidth="1"/>
    <col min="7" max="7" width="17.00390625" style="13" customWidth="1"/>
    <col min="8" max="16384" width="11.421875" style="8" customWidth="1"/>
  </cols>
  <sheetData>
    <row r="1" spans="1:7" ht="26.25" customHeight="1">
      <c r="A1" s="420"/>
      <c r="B1" s="426" t="s">
        <v>49</v>
      </c>
      <c r="C1" s="426"/>
      <c r="D1" s="426"/>
      <c r="E1" s="426"/>
      <c r="F1" s="423" t="s">
        <v>51</v>
      </c>
      <c r="G1" s="423"/>
    </row>
    <row r="2" spans="1:7" ht="26.25" customHeight="1">
      <c r="A2" s="421"/>
      <c r="B2" s="426"/>
      <c r="C2" s="426"/>
      <c r="D2" s="426"/>
      <c r="E2" s="426"/>
      <c r="F2" s="424" t="s">
        <v>52</v>
      </c>
      <c r="G2" s="424"/>
    </row>
    <row r="3" spans="1:13" s="1" customFormat="1" ht="26.25" customHeight="1">
      <c r="A3" s="421"/>
      <c r="B3" s="425" t="s">
        <v>50</v>
      </c>
      <c r="C3" s="425"/>
      <c r="D3" s="425"/>
      <c r="E3" s="425"/>
      <c r="F3" s="6" t="s">
        <v>53</v>
      </c>
      <c r="G3" s="6" t="s">
        <v>68</v>
      </c>
      <c r="H3" s="5"/>
      <c r="I3" s="5"/>
      <c r="J3" s="5"/>
      <c r="K3" s="5"/>
      <c r="L3" s="5"/>
      <c r="M3" s="5"/>
    </row>
    <row r="4" spans="1:13" s="1" customFormat="1" ht="26.25" customHeight="1">
      <c r="A4" s="422"/>
      <c r="B4" s="425"/>
      <c r="C4" s="425"/>
      <c r="D4" s="425"/>
      <c r="E4" s="425"/>
      <c r="F4" s="6" t="str">
        <f>+'POA H.B.'!K4</f>
        <v>Versión 0</v>
      </c>
      <c r="G4" s="26">
        <f>+'POA H.B.'!O4</f>
        <v>42999</v>
      </c>
      <c r="H4" s="5"/>
      <c r="I4" s="5"/>
      <c r="J4" s="5"/>
      <c r="K4" s="5"/>
      <c r="L4" s="5"/>
      <c r="M4" s="5"/>
    </row>
    <row r="5" spans="1:13" s="1" customFormat="1" ht="21" customHeight="1">
      <c r="A5" s="409" t="s">
        <v>54</v>
      </c>
      <c r="B5" s="409"/>
      <c r="C5" s="409"/>
      <c r="D5" s="409"/>
      <c r="E5" s="409"/>
      <c r="F5" s="409"/>
      <c r="G5" s="409"/>
      <c r="H5" s="5"/>
      <c r="I5" s="5"/>
      <c r="J5" s="5"/>
      <c r="K5" s="5"/>
      <c r="L5" s="5"/>
      <c r="M5" s="5"/>
    </row>
    <row r="6" spans="1:7" ht="28.5" customHeight="1">
      <c r="A6" s="410" t="s">
        <v>162</v>
      </c>
      <c r="B6" s="411"/>
      <c r="C6" s="411"/>
      <c r="D6" s="411"/>
      <c r="E6" s="411"/>
      <c r="F6" s="411"/>
      <c r="G6" s="412"/>
    </row>
    <row r="7" spans="1:7" ht="55.5" customHeight="1">
      <c r="A7" s="14" t="s">
        <v>71</v>
      </c>
      <c r="B7" s="415" t="s">
        <v>70</v>
      </c>
      <c r="C7" s="416"/>
      <c r="D7" s="15" t="s">
        <v>35</v>
      </c>
      <c r="E7" s="16" t="s">
        <v>48</v>
      </c>
      <c r="F7" s="17" t="s">
        <v>163</v>
      </c>
      <c r="G7" s="16" t="s">
        <v>72</v>
      </c>
    </row>
    <row r="8" spans="1:7" ht="27.75" customHeight="1">
      <c r="A8" s="37"/>
      <c r="B8" s="413"/>
      <c r="C8" s="414"/>
      <c r="D8" s="37"/>
      <c r="E8" s="37"/>
      <c r="F8" s="38"/>
      <c r="G8" s="39"/>
    </row>
    <row r="9" spans="1:7" ht="27.75" customHeight="1">
      <c r="A9" s="27"/>
      <c r="B9" s="413"/>
      <c r="C9" s="414"/>
      <c r="D9" s="37"/>
      <c r="E9" s="37"/>
      <c r="F9" s="38"/>
      <c r="G9" s="39"/>
    </row>
    <row r="10" spans="1:7" ht="27.75" customHeight="1">
      <c r="A10" s="37"/>
      <c r="B10" s="413"/>
      <c r="C10" s="414"/>
      <c r="D10" s="40"/>
      <c r="E10" s="40"/>
      <c r="F10" s="38"/>
      <c r="G10" s="39"/>
    </row>
    <row r="11" spans="1:7" ht="27.75" customHeight="1">
      <c r="A11" s="27"/>
      <c r="B11" s="413"/>
      <c r="C11" s="414"/>
      <c r="D11" s="37"/>
      <c r="E11" s="37"/>
      <c r="F11" s="38"/>
      <c r="G11" s="39"/>
    </row>
    <row r="12" spans="1:7" ht="27.75" customHeight="1">
      <c r="A12" s="37"/>
      <c r="B12" s="413"/>
      <c r="C12" s="414"/>
      <c r="D12" s="37"/>
      <c r="E12" s="37"/>
      <c r="F12" s="38"/>
      <c r="G12" s="39"/>
    </row>
    <row r="13" spans="1:7" ht="27.75" customHeight="1">
      <c r="A13" s="37"/>
      <c r="B13" s="413"/>
      <c r="C13" s="414"/>
      <c r="D13" s="37"/>
      <c r="E13" s="37"/>
      <c r="F13" s="38"/>
      <c r="G13" s="39"/>
    </row>
    <row r="14" spans="1:7" ht="27.75" customHeight="1">
      <c r="A14" s="27"/>
      <c r="B14" s="413"/>
      <c r="C14" s="414"/>
      <c r="D14" s="37"/>
      <c r="E14" s="37"/>
      <c r="F14" s="38"/>
      <c r="G14" s="39"/>
    </row>
    <row r="15" spans="1:7" s="11" customFormat="1" ht="22.5" customHeight="1">
      <c r="A15" s="417" t="s">
        <v>100</v>
      </c>
      <c r="B15" s="418"/>
      <c r="C15" s="418"/>
      <c r="D15" s="418"/>
      <c r="E15" s="418"/>
      <c r="F15" s="419"/>
      <c r="G15" s="18">
        <f>SUM(G8:G14)</f>
        <v>0</v>
      </c>
    </row>
    <row r="16" spans="1:7" ht="12">
      <c r="A16" s="7"/>
      <c r="B16" s="19"/>
      <c r="C16" s="19"/>
      <c r="D16" s="20"/>
      <c r="E16" s="21"/>
      <c r="F16" s="21"/>
      <c r="G16" s="22"/>
    </row>
    <row r="17" ht="12">
      <c r="F17" s="23"/>
    </row>
  </sheetData>
  <sheetProtection/>
  <mergeCells count="16">
    <mergeCell ref="B13:C13"/>
    <mergeCell ref="B14:C14"/>
    <mergeCell ref="B7:C7"/>
    <mergeCell ref="B8:C8"/>
    <mergeCell ref="A15:F15"/>
    <mergeCell ref="A1:A4"/>
    <mergeCell ref="F1:G1"/>
    <mergeCell ref="F2:G2"/>
    <mergeCell ref="B3:E4"/>
    <mergeCell ref="B1:E2"/>
    <mergeCell ref="A5:G5"/>
    <mergeCell ref="A6:G6"/>
    <mergeCell ref="B11:C11"/>
    <mergeCell ref="B12:C12"/>
    <mergeCell ref="B9:C9"/>
    <mergeCell ref="B10:C10"/>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45"/>
  <sheetViews>
    <sheetView zoomScale="90" zoomScaleNormal="90" zoomScalePageLayoutView="0" workbookViewId="0" topLeftCell="D17">
      <selection activeCell="N23" sqref="N23"/>
    </sheetView>
  </sheetViews>
  <sheetFormatPr defaultColWidth="9.140625" defaultRowHeight="12.75"/>
  <cols>
    <col min="1" max="1" width="21.140625" style="168" customWidth="1"/>
    <col min="2" max="2" width="6.140625" style="168" customWidth="1"/>
    <col min="3" max="3" width="10.7109375" style="168" customWidth="1"/>
    <col min="4" max="4" width="12.140625" style="180" customWidth="1"/>
    <col min="5" max="5" width="19.421875" style="168" customWidth="1"/>
    <col min="6" max="6" width="32.8515625" style="168" customWidth="1"/>
    <col min="7" max="7" width="19.421875" style="168" customWidth="1"/>
    <col min="8" max="8" width="19.140625" style="168" customWidth="1"/>
    <col min="9" max="9" width="12.7109375" style="168" customWidth="1"/>
    <col min="10" max="10" width="17.28125" style="168" customWidth="1"/>
    <col min="11" max="11" width="10.421875" style="168" customWidth="1"/>
    <col min="12" max="12" width="21.8515625" style="168" customWidth="1"/>
    <col min="13" max="13" width="10.421875" style="168" customWidth="1"/>
    <col min="14" max="14" width="17.7109375" style="168" customWidth="1"/>
    <col min="15" max="15" width="10.421875" style="168" customWidth="1"/>
    <col min="16" max="16" width="16.57421875" style="168" customWidth="1"/>
    <col min="17" max="17" width="14.421875" style="168" customWidth="1"/>
    <col min="18" max="18" width="14.140625" style="168" customWidth="1"/>
    <col min="19" max="19" width="18.7109375" style="168" customWidth="1"/>
    <col min="20" max="16384" width="9.140625" style="168" customWidth="1"/>
  </cols>
  <sheetData>
    <row r="1" spans="1:21" ht="36" customHeight="1">
      <c r="A1" s="427"/>
      <c r="B1" s="427"/>
      <c r="C1" s="427"/>
      <c r="D1" s="428" t="s">
        <v>14</v>
      </c>
      <c r="E1" s="428"/>
      <c r="F1" s="428"/>
      <c r="G1" s="428"/>
      <c r="H1" s="428"/>
      <c r="I1" s="428"/>
      <c r="J1" s="428"/>
      <c r="K1" s="428"/>
      <c r="L1" s="428"/>
      <c r="M1" s="428"/>
      <c r="N1" s="428"/>
      <c r="O1" s="428"/>
      <c r="P1" s="166"/>
      <c r="Q1" s="429" t="s">
        <v>51</v>
      </c>
      <c r="R1" s="429"/>
      <c r="S1" s="429"/>
      <c r="T1" s="167"/>
      <c r="U1" s="167"/>
    </row>
    <row r="2" spans="1:21" ht="25.5" customHeight="1">
      <c r="A2" s="427"/>
      <c r="B2" s="427"/>
      <c r="C2" s="427"/>
      <c r="D2" s="428"/>
      <c r="E2" s="428"/>
      <c r="F2" s="428"/>
      <c r="G2" s="428"/>
      <c r="H2" s="428"/>
      <c r="I2" s="428"/>
      <c r="J2" s="428"/>
      <c r="K2" s="428"/>
      <c r="L2" s="428"/>
      <c r="M2" s="428"/>
      <c r="N2" s="428"/>
      <c r="O2" s="428"/>
      <c r="P2" s="166"/>
      <c r="Q2" s="430" t="s">
        <v>52</v>
      </c>
      <c r="R2" s="430"/>
      <c r="S2" s="430"/>
      <c r="T2" s="167"/>
      <c r="U2" s="167"/>
    </row>
    <row r="3" spans="1:21" ht="33" customHeight="1">
      <c r="A3" s="427"/>
      <c r="B3" s="427"/>
      <c r="C3" s="427"/>
      <c r="D3" s="428" t="s">
        <v>50</v>
      </c>
      <c r="E3" s="428"/>
      <c r="F3" s="428"/>
      <c r="G3" s="428"/>
      <c r="H3" s="428"/>
      <c r="I3" s="428"/>
      <c r="J3" s="428"/>
      <c r="K3" s="428"/>
      <c r="L3" s="428"/>
      <c r="M3" s="428"/>
      <c r="N3" s="428"/>
      <c r="O3" s="428"/>
      <c r="P3" s="166"/>
      <c r="Q3" s="170" t="s">
        <v>53</v>
      </c>
      <c r="R3" s="431" t="s">
        <v>69</v>
      </c>
      <c r="S3" s="431"/>
      <c r="T3" s="167"/>
      <c r="U3" s="167"/>
    </row>
    <row r="4" spans="1:21" ht="30.75" customHeight="1">
      <c r="A4" s="427"/>
      <c r="B4" s="427"/>
      <c r="C4" s="427"/>
      <c r="D4" s="428"/>
      <c r="E4" s="428"/>
      <c r="F4" s="428"/>
      <c r="G4" s="428"/>
      <c r="H4" s="428"/>
      <c r="I4" s="428"/>
      <c r="J4" s="428"/>
      <c r="K4" s="428"/>
      <c r="L4" s="428"/>
      <c r="M4" s="428"/>
      <c r="N4" s="428"/>
      <c r="O4" s="428"/>
      <c r="P4" s="166"/>
      <c r="Q4" s="170" t="str">
        <f>+'[1]POA H.C. '!F4</f>
        <v>Versión 7</v>
      </c>
      <c r="R4" s="432">
        <f>+'[1]POA H.C. '!G4</f>
        <v>42507</v>
      </c>
      <c r="S4" s="432"/>
      <c r="T4" s="167"/>
      <c r="U4" s="167"/>
    </row>
    <row r="5" spans="1:21" ht="21" customHeight="1">
      <c r="A5" s="433" t="s">
        <v>54</v>
      </c>
      <c r="B5" s="433"/>
      <c r="C5" s="433"/>
      <c r="D5" s="433"/>
      <c r="E5" s="433"/>
      <c r="F5" s="433"/>
      <c r="G5" s="433"/>
      <c r="H5" s="433"/>
      <c r="I5" s="433"/>
      <c r="J5" s="433"/>
      <c r="K5" s="433"/>
      <c r="L5" s="433"/>
      <c r="M5" s="433"/>
      <c r="N5" s="433"/>
      <c r="O5" s="433"/>
      <c r="P5" s="433"/>
      <c r="Q5" s="433"/>
      <c r="R5" s="433"/>
      <c r="S5" s="433"/>
      <c r="T5" s="167"/>
      <c r="U5" s="167"/>
    </row>
    <row r="6" spans="1:21" ht="21" customHeight="1">
      <c r="A6" s="433" t="s">
        <v>102</v>
      </c>
      <c r="B6" s="433"/>
      <c r="C6" s="433"/>
      <c r="D6" s="433"/>
      <c r="E6" s="433"/>
      <c r="F6" s="433"/>
      <c r="G6" s="433"/>
      <c r="H6" s="433"/>
      <c r="I6" s="433"/>
      <c r="J6" s="433"/>
      <c r="K6" s="433"/>
      <c r="L6" s="433"/>
      <c r="M6" s="433"/>
      <c r="N6" s="433"/>
      <c r="O6" s="433"/>
      <c r="P6" s="433"/>
      <c r="Q6" s="433"/>
      <c r="R6" s="433"/>
      <c r="S6" s="433"/>
      <c r="T6" s="167"/>
      <c r="U6" s="167"/>
    </row>
    <row r="7" spans="1:21" ht="21.75" customHeight="1">
      <c r="A7" s="434" t="s">
        <v>46</v>
      </c>
      <c r="B7" s="434"/>
      <c r="C7" s="434"/>
      <c r="D7" s="434"/>
      <c r="E7" s="435" t="s">
        <v>113</v>
      </c>
      <c r="F7" s="435"/>
      <c r="G7" s="435"/>
      <c r="H7" s="435"/>
      <c r="I7" s="435"/>
      <c r="J7" s="435"/>
      <c r="K7" s="435"/>
      <c r="L7" s="435"/>
      <c r="M7" s="435"/>
      <c r="N7" s="435"/>
      <c r="O7" s="435"/>
      <c r="P7" s="435"/>
      <c r="Q7" s="435"/>
      <c r="R7" s="435"/>
      <c r="S7" s="435"/>
      <c r="T7" s="167"/>
      <c r="U7" s="167"/>
    </row>
    <row r="8" spans="1:21" ht="21.75" customHeight="1">
      <c r="A8" s="434" t="s">
        <v>47</v>
      </c>
      <c r="B8" s="434"/>
      <c r="C8" s="434"/>
      <c r="D8" s="434"/>
      <c r="E8" s="436" t="s">
        <v>114</v>
      </c>
      <c r="F8" s="436"/>
      <c r="G8" s="436"/>
      <c r="H8" s="436"/>
      <c r="I8" s="436"/>
      <c r="J8" s="436"/>
      <c r="K8" s="436"/>
      <c r="L8" s="436"/>
      <c r="M8" s="436"/>
      <c r="N8" s="436"/>
      <c r="O8" s="436"/>
      <c r="P8" s="436"/>
      <c r="Q8" s="436"/>
      <c r="R8" s="436"/>
      <c r="S8" s="436"/>
      <c r="T8" s="167"/>
      <c r="U8" s="167"/>
    </row>
    <row r="9" spans="1:21" ht="21.75" customHeight="1">
      <c r="A9" s="434" t="s">
        <v>104</v>
      </c>
      <c r="B9" s="434"/>
      <c r="C9" s="434"/>
      <c r="D9" s="434"/>
      <c r="E9" s="436" t="s">
        <v>125</v>
      </c>
      <c r="F9" s="436"/>
      <c r="G9" s="436"/>
      <c r="H9" s="436"/>
      <c r="I9" s="436"/>
      <c r="J9" s="436"/>
      <c r="K9" s="436"/>
      <c r="L9" s="436"/>
      <c r="M9" s="436"/>
      <c r="N9" s="436"/>
      <c r="O9" s="436"/>
      <c r="P9" s="436"/>
      <c r="Q9" s="436"/>
      <c r="R9" s="436"/>
      <c r="S9" s="436"/>
      <c r="T9" s="167"/>
      <c r="U9" s="167"/>
    </row>
    <row r="10" spans="1:19" ht="21.75" customHeight="1">
      <c r="A10" s="434" t="s">
        <v>45</v>
      </c>
      <c r="B10" s="434"/>
      <c r="C10" s="434"/>
      <c r="D10" s="434"/>
      <c r="E10" s="437" t="s">
        <v>132</v>
      </c>
      <c r="F10" s="437"/>
      <c r="G10" s="437"/>
      <c r="H10" s="437"/>
      <c r="I10" s="437"/>
      <c r="J10" s="437"/>
      <c r="K10" s="437"/>
      <c r="L10" s="437"/>
      <c r="M10" s="437"/>
      <c r="N10" s="437"/>
      <c r="O10" s="437"/>
      <c r="P10" s="437"/>
      <c r="Q10" s="437"/>
      <c r="R10" s="437"/>
      <c r="S10" s="437"/>
    </row>
    <row r="11" spans="1:19" ht="21.75" customHeight="1">
      <c r="A11" s="434" t="s">
        <v>105</v>
      </c>
      <c r="B11" s="434"/>
      <c r="C11" s="434"/>
      <c r="D11" s="434"/>
      <c r="E11" s="438" t="s">
        <v>126</v>
      </c>
      <c r="F11" s="438"/>
      <c r="G11" s="438"/>
      <c r="H11" s="438"/>
      <c r="I11" s="438"/>
      <c r="J11" s="438"/>
      <c r="K11" s="438"/>
      <c r="L11" s="438"/>
      <c r="M11" s="438"/>
      <c r="N11" s="438"/>
      <c r="O11" s="438"/>
      <c r="P11" s="438"/>
      <c r="Q11" s="438"/>
      <c r="R11" s="438"/>
      <c r="S11" s="438"/>
    </row>
    <row r="12" spans="1:19" ht="12.75" customHeight="1">
      <c r="A12" s="439" t="s">
        <v>111</v>
      </c>
      <c r="B12" s="440" t="s">
        <v>106</v>
      </c>
      <c r="C12" s="440"/>
      <c r="D12" s="440"/>
      <c r="E12" s="440"/>
      <c r="F12" s="441" t="s">
        <v>74</v>
      </c>
      <c r="G12" s="441" t="s">
        <v>107</v>
      </c>
      <c r="H12" s="440" t="s">
        <v>35</v>
      </c>
      <c r="I12" s="440" t="s">
        <v>63</v>
      </c>
      <c r="J12" s="440"/>
      <c r="K12" s="440"/>
      <c r="L12" s="440"/>
      <c r="M12" s="440"/>
      <c r="N12" s="440"/>
      <c r="O12" s="440"/>
      <c r="P12" s="440"/>
      <c r="Q12" s="440"/>
      <c r="R12" s="440"/>
      <c r="S12" s="440"/>
    </row>
    <row r="13" spans="1:19" ht="12.75">
      <c r="A13" s="439"/>
      <c r="B13" s="440"/>
      <c r="C13" s="440"/>
      <c r="D13" s="440"/>
      <c r="E13" s="440"/>
      <c r="F13" s="441"/>
      <c r="G13" s="441"/>
      <c r="H13" s="440"/>
      <c r="I13" s="440"/>
      <c r="J13" s="440"/>
      <c r="K13" s="440"/>
      <c r="L13" s="440"/>
      <c r="M13" s="440"/>
      <c r="N13" s="440"/>
      <c r="O13" s="440"/>
      <c r="P13" s="440"/>
      <c r="Q13" s="440"/>
      <c r="R13" s="440"/>
      <c r="S13" s="440"/>
    </row>
    <row r="14" spans="1:19" ht="42.75" customHeight="1">
      <c r="A14" s="439"/>
      <c r="B14" s="440"/>
      <c r="C14" s="440"/>
      <c r="D14" s="440"/>
      <c r="E14" s="440"/>
      <c r="F14" s="441"/>
      <c r="G14" s="441"/>
      <c r="H14" s="440"/>
      <c r="I14" s="169" t="s">
        <v>116</v>
      </c>
      <c r="J14" s="169" t="s">
        <v>117</v>
      </c>
      <c r="K14" s="169" t="s">
        <v>118</v>
      </c>
      <c r="L14" s="169" t="s">
        <v>119</v>
      </c>
      <c r="M14" s="169" t="s">
        <v>120</v>
      </c>
      <c r="N14" s="169" t="s">
        <v>121</v>
      </c>
      <c r="O14" s="169" t="s">
        <v>123</v>
      </c>
      <c r="P14" s="169" t="s">
        <v>122</v>
      </c>
      <c r="Q14" s="440" t="s">
        <v>76</v>
      </c>
      <c r="R14" s="440"/>
      <c r="S14" s="171" t="s">
        <v>112</v>
      </c>
    </row>
    <row r="15" spans="1:19" ht="102" customHeight="1">
      <c r="A15" s="442" t="s">
        <v>127</v>
      </c>
      <c r="B15" s="444" t="s">
        <v>128</v>
      </c>
      <c r="C15" s="445"/>
      <c r="D15" s="445"/>
      <c r="E15" s="446"/>
      <c r="F15" s="74" t="s">
        <v>130</v>
      </c>
      <c r="G15" s="81">
        <v>0</v>
      </c>
      <c r="H15" s="172" t="s">
        <v>124</v>
      </c>
      <c r="I15" s="81">
        <v>6</v>
      </c>
      <c r="J15" s="183">
        <v>69756238</v>
      </c>
      <c r="K15" s="81">
        <v>0</v>
      </c>
      <c r="L15" s="173">
        <v>0</v>
      </c>
      <c r="M15" s="77">
        <v>0</v>
      </c>
      <c r="N15" s="173">
        <v>0</v>
      </c>
      <c r="O15" s="81">
        <v>0</v>
      </c>
      <c r="P15" s="174">
        <v>0</v>
      </c>
      <c r="Q15" s="447">
        <f>G15+I15+K15+M15+O15</f>
        <v>6</v>
      </c>
      <c r="R15" s="448"/>
      <c r="S15" s="449">
        <f>SUM(J15:J16)+SUM(L15:L16)+SUM(N15:N16)+SUM(P15:P16)</f>
        <v>1060703300</v>
      </c>
    </row>
    <row r="16" spans="1:19" ht="79.5" customHeight="1">
      <c r="A16" s="443"/>
      <c r="B16" s="444" t="s">
        <v>129</v>
      </c>
      <c r="C16" s="445" t="s">
        <v>129</v>
      </c>
      <c r="D16" s="445" t="s">
        <v>129</v>
      </c>
      <c r="E16" s="446" t="s">
        <v>129</v>
      </c>
      <c r="F16" s="74" t="s">
        <v>131</v>
      </c>
      <c r="G16" s="77">
        <v>0</v>
      </c>
      <c r="H16" s="172" t="s">
        <v>115</v>
      </c>
      <c r="I16" s="82">
        <v>0.05</v>
      </c>
      <c r="J16" s="175">
        <v>427235062</v>
      </c>
      <c r="K16" s="77">
        <v>0</v>
      </c>
      <c r="L16" s="173">
        <v>0</v>
      </c>
      <c r="M16" s="77"/>
      <c r="N16" s="173"/>
      <c r="O16" s="77">
        <v>0.28</v>
      </c>
      <c r="P16" s="175">
        <v>563712000</v>
      </c>
      <c r="Q16" s="451">
        <f>G16+I16+K16+M16+O16</f>
        <v>0.33</v>
      </c>
      <c r="R16" s="451"/>
      <c r="S16" s="450"/>
    </row>
    <row r="17" spans="1:19" s="167" customFormat="1" ht="55.5" customHeight="1">
      <c r="A17" s="472" t="s">
        <v>132</v>
      </c>
      <c r="B17" s="463" t="s">
        <v>133</v>
      </c>
      <c r="C17" s="464"/>
      <c r="D17" s="464"/>
      <c r="E17" s="465"/>
      <c r="F17" s="184" t="s">
        <v>139</v>
      </c>
      <c r="G17" s="185">
        <v>18</v>
      </c>
      <c r="H17" s="186" t="s">
        <v>124</v>
      </c>
      <c r="I17" s="187">
        <v>0</v>
      </c>
      <c r="J17" s="188">
        <v>0</v>
      </c>
      <c r="K17" s="187">
        <v>3</v>
      </c>
      <c r="L17" s="189">
        <f>25100000-16912380</f>
        <v>8187620</v>
      </c>
      <c r="M17" s="187">
        <v>3</v>
      </c>
      <c r="N17" s="190">
        <v>40000000</v>
      </c>
      <c r="O17" s="187">
        <v>3</v>
      </c>
      <c r="P17" s="191">
        <v>103347200</v>
      </c>
      <c r="Q17" s="457">
        <f>G17+I17+K17+M17+O17</f>
        <v>27</v>
      </c>
      <c r="R17" s="457"/>
      <c r="S17" s="452">
        <f>SUM(J17:J18)+SUM(L17:L18)+SUM(N17:N18)+SUM(P17:P18)</f>
        <v>259023841</v>
      </c>
    </row>
    <row r="18" spans="1:19" s="167" customFormat="1" ht="51" customHeight="1">
      <c r="A18" s="473"/>
      <c r="B18" s="475"/>
      <c r="C18" s="476"/>
      <c r="D18" s="476"/>
      <c r="E18" s="477"/>
      <c r="F18" s="184" t="s">
        <v>140</v>
      </c>
      <c r="G18" s="192">
        <v>0</v>
      </c>
      <c r="H18" s="186" t="s">
        <v>115</v>
      </c>
      <c r="I18" s="192">
        <v>0.25</v>
      </c>
      <c r="J18" s="188">
        <v>21599261</v>
      </c>
      <c r="K18" s="192">
        <v>0.25</v>
      </c>
      <c r="L18" s="189">
        <v>28308960</v>
      </c>
      <c r="M18" s="192">
        <v>0.25</v>
      </c>
      <c r="N18" s="190">
        <v>20000000</v>
      </c>
      <c r="O18" s="192">
        <v>0.25</v>
      </c>
      <c r="P18" s="191">
        <v>37580800</v>
      </c>
      <c r="Q18" s="454">
        <v>1</v>
      </c>
      <c r="R18" s="454"/>
      <c r="S18" s="453"/>
    </row>
    <row r="19" spans="1:19" s="167" customFormat="1" ht="55.5" customHeight="1">
      <c r="A19" s="473"/>
      <c r="B19" s="475"/>
      <c r="C19" s="476"/>
      <c r="D19" s="476"/>
      <c r="E19" s="477"/>
      <c r="F19" s="184" t="s">
        <v>141</v>
      </c>
      <c r="G19" s="185">
        <v>0</v>
      </c>
      <c r="H19" s="186" t="s">
        <v>124</v>
      </c>
      <c r="I19" s="185">
        <v>1</v>
      </c>
      <c r="J19" s="188">
        <v>23900000</v>
      </c>
      <c r="K19" s="185">
        <v>1</v>
      </c>
      <c r="L19" s="189">
        <v>20000000</v>
      </c>
      <c r="M19" s="185">
        <v>1</v>
      </c>
      <c r="N19" s="190">
        <v>20000000</v>
      </c>
      <c r="O19" s="185">
        <v>1</v>
      </c>
      <c r="P19" s="191">
        <v>18790400</v>
      </c>
      <c r="Q19" s="455">
        <f>I19+K19+M19+O19</f>
        <v>4</v>
      </c>
      <c r="R19" s="456"/>
      <c r="S19" s="193">
        <f>J19+N19+P19</f>
        <v>62690400</v>
      </c>
    </row>
    <row r="20" spans="1:19" s="167" customFormat="1" ht="48" customHeight="1">
      <c r="A20" s="473"/>
      <c r="B20" s="475"/>
      <c r="C20" s="476"/>
      <c r="D20" s="476"/>
      <c r="E20" s="477"/>
      <c r="F20" s="184" t="s">
        <v>142</v>
      </c>
      <c r="G20" s="185">
        <v>7</v>
      </c>
      <c r="H20" s="186" t="s">
        <v>124</v>
      </c>
      <c r="I20" s="185">
        <v>0</v>
      </c>
      <c r="J20" s="188"/>
      <c r="K20" s="185">
        <v>1</v>
      </c>
      <c r="L20" s="189">
        <v>295680920</v>
      </c>
      <c r="M20" s="185">
        <v>1</v>
      </c>
      <c r="N20" s="194">
        <v>0</v>
      </c>
      <c r="O20" s="185">
        <v>0</v>
      </c>
      <c r="P20" s="194">
        <v>0</v>
      </c>
      <c r="Q20" s="457">
        <f>G20+I20+K20+M20+O20</f>
        <v>9</v>
      </c>
      <c r="R20" s="457"/>
      <c r="S20" s="193">
        <f>J20+L20+N20+P20</f>
        <v>295680920</v>
      </c>
    </row>
    <row r="21" spans="1:19" s="167" customFormat="1" ht="43.5" customHeight="1">
      <c r="A21" s="473"/>
      <c r="B21" s="466"/>
      <c r="C21" s="467"/>
      <c r="D21" s="467"/>
      <c r="E21" s="468"/>
      <c r="F21" s="184" t="s">
        <v>143</v>
      </c>
      <c r="G21" s="187">
        <v>0</v>
      </c>
      <c r="H21" s="186" t="s">
        <v>124</v>
      </c>
      <c r="I21" s="195">
        <v>0</v>
      </c>
      <c r="J21" s="188">
        <v>0</v>
      </c>
      <c r="K21" s="195">
        <v>0.66</v>
      </c>
      <c r="L21" s="189"/>
      <c r="M21" s="195">
        <v>0.67</v>
      </c>
      <c r="N21" s="190">
        <v>40000000</v>
      </c>
      <c r="O21" s="195">
        <v>0.67</v>
      </c>
      <c r="P21" s="191">
        <v>72343040</v>
      </c>
      <c r="Q21" s="455">
        <f>G21+I21+K21+M21+O21</f>
        <v>2</v>
      </c>
      <c r="R21" s="456"/>
      <c r="S21" s="193">
        <f>J21+L21+N21+P21</f>
        <v>112343040</v>
      </c>
    </row>
    <row r="22" spans="1:19" s="167" customFormat="1" ht="78.75" customHeight="1">
      <c r="A22" s="473"/>
      <c r="B22" s="458" t="s">
        <v>134</v>
      </c>
      <c r="C22" s="459"/>
      <c r="D22" s="459"/>
      <c r="E22" s="460"/>
      <c r="F22" s="196" t="s">
        <v>138</v>
      </c>
      <c r="G22" s="197">
        <v>0.8</v>
      </c>
      <c r="H22" s="186" t="s">
        <v>115</v>
      </c>
      <c r="I22" s="198">
        <v>0.02</v>
      </c>
      <c r="J22" s="191"/>
      <c r="K22" s="198">
        <v>0.15</v>
      </c>
      <c r="L22" s="190"/>
      <c r="M22" s="198">
        <v>0.01</v>
      </c>
      <c r="N22" s="190"/>
      <c r="O22" s="198">
        <v>0.01</v>
      </c>
      <c r="P22" s="191"/>
      <c r="Q22" s="461">
        <f>G22+I22+K22+M22+O22</f>
        <v>0.9900000000000001</v>
      </c>
      <c r="R22" s="462"/>
      <c r="S22" s="199"/>
    </row>
    <row r="23" spans="1:19" s="167" customFormat="1" ht="78.75" customHeight="1">
      <c r="A23" s="473"/>
      <c r="B23" s="463" t="s">
        <v>135</v>
      </c>
      <c r="C23" s="464"/>
      <c r="D23" s="464"/>
      <c r="E23" s="465"/>
      <c r="F23" s="184" t="s">
        <v>136</v>
      </c>
      <c r="G23" s="200">
        <v>4</v>
      </c>
      <c r="H23" s="200" t="s">
        <v>124</v>
      </c>
      <c r="I23" s="201">
        <v>1</v>
      </c>
      <c r="J23" s="202">
        <v>11100000</v>
      </c>
      <c r="K23" s="201">
        <v>1</v>
      </c>
      <c r="L23" s="189">
        <v>13987500</v>
      </c>
      <c r="M23" s="201">
        <v>1</v>
      </c>
      <c r="N23" s="190">
        <v>30000000</v>
      </c>
      <c r="O23" s="201">
        <v>1</v>
      </c>
      <c r="P23" s="202">
        <v>14092800</v>
      </c>
      <c r="Q23" s="455">
        <f>G23+I23+K23+M23+O23</f>
        <v>8</v>
      </c>
      <c r="R23" s="456"/>
      <c r="S23" s="193">
        <f>J23+L23+N23+P23</f>
        <v>69180300</v>
      </c>
    </row>
    <row r="24" spans="1:19" s="167" customFormat="1" ht="51" customHeight="1">
      <c r="A24" s="474"/>
      <c r="B24" s="466"/>
      <c r="C24" s="467"/>
      <c r="D24" s="467"/>
      <c r="E24" s="468"/>
      <c r="F24" s="184" t="s">
        <v>137</v>
      </c>
      <c r="G24" s="200">
        <v>9</v>
      </c>
      <c r="H24" s="186" t="s">
        <v>124</v>
      </c>
      <c r="I24" s="186">
        <v>0</v>
      </c>
      <c r="J24" s="191">
        <v>0</v>
      </c>
      <c r="K24" s="201">
        <v>3</v>
      </c>
      <c r="L24" s="189">
        <v>18650000</v>
      </c>
      <c r="M24" s="201">
        <v>0</v>
      </c>
      <c r="N24" s="190">
        <v>0</v>
      </c>
      <c r="O24" s="201">
        <v>3</v>
      </c>
      <c r="P24" s="191">
        <v>18790400</v>
      </c>
      <c r="Q24" s="455">
        <f>G24+I24+K24+M24+O24</f>
        <v>15</v>
      </c>
      <c r="R24" s="456"/>
      <c r="S24" s="199">
        <f>J24+L24+N24+P24</f>
        <v>37440400</v>
      </c>
    </row>
    <row r="25" spans="1:19" s="178" customFormat="1" ht="23.25" customHeight="1">
      <c r="A25" s="469" t="s">
        <v>75</v>
      </c>
      <c r="B25" s="469"/>
      <c r="C25" s="469"/>
      <c r="D25" s="469"/>
      <c r="E25" s="469"/>
      <c r="F25" s="469"/>
      <c r="G25" s="469"/>
      <c r="H25" s="469"/>
      <c r="I25" s="176"/>
      <c r="J25" s="177">
        <f>SUM(J15:J24)</f>
        <v>553590561</v>
      </c>
      <c r="K25" s="176"/>
      <c r="L25" s="177">
        <f>SUM(L15:L24)</f>
        <v>384815000</v>
      </c>
      <c r="M25" s="176"/>
      <c r="N25" s="177">
        <f>SUM(N15:N24)</f>
        <v>150000000</v>
      </c>
      <c r="O25" s="73"/>
      <c r="P25" s="177">
        <f>SUM(P15:P24)</f>
        <v>828656640</v>
      </c>
      <c r="Q25" s="470"/>
      <c r="R25" s="471"/>
      <c r="S25" s="177">
        <f>SUM(S15:S24)</f>
        <v>1897062201</v>
      </c>
    </row>
    <row r="26" spans="2:3" ht="12.75">
      <c r="B26" s="179"/>
      <c r="C26" s="179"/>
    </row>
    <row r="27" ht="12.75">
      <c r="D27" s="168"/>
    </row>
    <row r="28" spans="7:12" ht="12.75">
      <c r="G28" s="181"/>
      <c r="L28" s="182"/>
    </row>
    <row r="31" spans="8:19" ht="12.75">
      <c r="H31" s="9"/>
      <c r="I31" s="9"/>
      <c r="J31" s="9"/>
      <c r="K31" s="9"/>
      <c r="L31" s="9"/>
      <c r="M31" s="9"/>
      <c r="N31" s="9"/>
      <c r="O31" s="9"/>
      <c r="P31" s="9"/>
      <c r="Q31" s="9"/>
      <c r="R31" s="9"/>
      <c r="S31" s="9"/>
    </row>
    <row r="32" spans="8:19" ht="12.75">
      <c r="H32" s="9"/>
      <c r="I32" s="9"/>
      <c r="J32" s="9"/>
      <c r="K32" s="9"/>
      <c r="L32" s="9"/>
      <c r="M32" s="9"/>
      <c r="N32" s="9"/>
      <c r="O32" s="9"/>
      <c r="P32" s="9"/>
      <c r="Q32" s="9"/>
      <c r="R32" s="9"/>
      <c r="S32" s="9"/>
    </row>
    <row r="33" spans="8:19" ht="12.75">
      <c r="H33" s="10"/>
      <c r="I33" s="10"/>
      <c r="J33" s="10"/>
      <c r="K33" s="10"/>
      <c r="L33" s="10"/>
      <c r="M33" s="10"/>
      <c r="N33" s="10"/>
      <c r="O33" s="9"/>
      <c r="P33" s="9"/>
      <c r="Q33" s="9"/>
      <c r="R33" s="9"/>
      <c r="S33" s="9"/>
    </row>
    <row r="34" spans="8:19" ht="12.75">
      <c r="H34" s="10"/>
      <c r="I34" s="10"/>
      <c r="J34" s="10"/>
      <c r="K34" s="10"/>
      <c r="L34" s="10"/>
      <c r="M34" s="10"/>
      <c r="N34" s="10"/>
      <c r="O34" s="9"/>
      <c r="P34" s="9"/>
      <c r="Q34" s="9"/>
      <c r="R34" s="9"/>
      <c r="S34" s="9"/>
    </row>
    <row r="35" spans="8:19" ht="12.75">
      <c r="H35" s="10"/>
      <c r="I35" s="10"/>
      <c r="J35" s="10"/>
      <c r="K35" s="10"/>
      <c r="L35" s="10"/>
      <c r="M35" s="10"/>
      <c r="N35" s="10"/>
      <c r="O35" s="9"/>
      <c r="P35" s="9"/>
      <c r="Q35" s="9"/>
      <c r="R35" s="9"/>
      <c r="S35" s="9"/>
    </row>
    <row r="36" spans="8:19" ht="12.75">
      <c r="H36" s="10"/>
      <c r="I36" s="10"/>
      <c r="J36" s="10"/>
      <c r="K36" s="10"/>
      <c r="L36" s="10"/>
      <c r="M36" s="10"/>
      <c r="N36" s="10"/>
      <c r="O36" s="9"/>
      <c r="P36" s="9"/>
      <c r="Q36" s="9"/>
      <c r="R36" s="9"/>
      <c r="S36" s="9"/>
    </row>
    <row r="37" spans="8:19" ht="12.75">
      <c r="H37" s="9"/>
      <c r="I37" s="9"/>
      <c r="J37" s="9"/>
      <c r="K37" s="9"/>
      <c r="L37" s="9"/>
      <c r="M37" s="9"/>
      <c r="N37" s="9"/>
      <c r="O37" s="9"/>
      <c r="P37" s="9"/>
      <c r="Q37" s="9"/>
      <c r="R37" s="9"/>
      <c r="S37" s="9"/>
    </row>
    <row r="38" spans="8:19" ht="12.75">
      <c r="H38" s="9"/>
      <c r="I38" s="9"/>
      <c r="J38" s="9"/>
      <c r="K38" s="9"/>
      <c r="L38" s="9"/>
      <c r="M38" s="9"/>
      <c r="N38" s="9"/>
      <c r="O38" s="9"/>
      <c r="P38" s="9"/>
      <c r="Q38" s="9"/>
      <c r="R38" s="9"/>
      <c r="S38" s="9"/>
    </row>
    <row r="39" spans="8:19" ht="12.75">
      <c r="H39" s="9"/>
      <c r="I39" s="9"/>
      <c r="J39" s="9"/>
      <c r="K39" s="9"/>
      <c r="L39" s="9"/>
      <c r="M39" s="9"/>
      <c r="N39" s="9"/>
      <c r="O39" s="9"/>
      <c r="P39" s="9"/>
      <c r="Q39" s="9"/>
      <c r="R39" s="9"/>
      <c r="S39" s="9"/>
    </row>
    <row r="40" spans="8:19" ht="12.75">
      <c r="H40" s="9"/>
      <c r="I40" s="9"/>
      <c r="J40" s="9"/>
      <c r="K40" s="9"/>
      <c r="L40" s="9"/>
      <c r="M40" s="9"/>
      <c r="N40" s="9"/>
      <c r="O40" s="9"/>
      <c r="P40" s="9"/>
      <c r="Q40" s="9"/>
      <c r="R40" s="9"/>
      <c r="S40" s="9"/>
    </row>
    <row r="41" spans="8:19" ht="12.75">
      <c r="H41" s="9"/>
      <c r="I41" s="9"/>
      <c r="J41" s="9"/>
      <c r="K41" s="9"/>
      <c r="L41" s="9"/>
      <c r="M41" s="9"/>
      <c r="N41" s="9"/>
      <c r="O41" s="9"/>
      <c r="P41" s="9"/>
      <c r="Q41" s="9"/>
      <c r="R41" s="9"/>
      <c r="S41" s="9"/>
    </row>
    <row r="42" spans="8:19" ht="12.75">
      <c r="H42" s="9"/>
      <c r="I42" s="9"/>
      <c r="J42" s="9"/>
      <c r="K42" s="9"/>
      <c r="L42" s="9"/>
      <c r="M42" s="9"/>
      <c r="N42" s="9"/>
      <c r="O42" s="9"/>
      <c r="P42" s="9"/>
      <c r="Q42" s="9"/>
      <c r="R42" s="9"/>
      <c r="S42" s="9"/>
    </row>
    <row r="43" spans="8:19" ht="12.75">
      <c r="H43" s="9"/>
      <c r="I43" s="9"/>
      <c r="J43" s="9"/>
      <c r="K43" s="9"/>
      <c r="L43" s="9"/>
      <c r="M43" s="9"/>
      <c r="N43" s="9"/>
      <c r="O43" s="9"/>
      <c r="P43" s="9"/>
      <c r="Q43" s="9"/>
      <c r="R43" s="9"/>
      <c r="S43" s="9"/>
    </row>
    <row r="44" spans="8:19" ht="12.75">
      <c r="H44" s="9"/>
      <c r="I44" s="9"/>
      <c r="J44" s="9"/>
      <c r="K44" s="9"/>
      <c r="L44" s="9"/>
      <c r="M44" s="9"/>
      <c r="N44" s="9"/>
      <c r="O44" s="9"/>
      <c r="P44" s="9"/>
      <c r="Q44" s="9"/>
      <c r="R44" s="9"/>
      <c r="S44" s="9"/>
    </row>
    <row r="45" spans="8:19" ht="12.75">
      <c r="H45" s="9"/>
      <c r="I45" s="9"/>
      <c r="J45" s="9"/>
      <c r="K45" s="9"/>
      <c r="L45" s="9"/>
      <c r="M45" s="9"/>
      <c r="N45" s="9"/>
      <c r="O45" s="9"/>
      <c r="P45" s="9"/>
      <c r="Q45" s="9"/>
      <c r="R45" s="9"/>
      <c r="S45" s="9"/>
    </row>
  </sheetData>
  <sheetProtection/>
  <mergeCells count="47">
    <mergeCell ref="B23:E24"/>
    <mergeCell ref="Q23:R23"/>
    <mergeCell ref="Q24:R24"/>
    <mergeCell ref="A25:H25"/>
    <mergeCell ref="Q25:R25"/>
    <mergeCell ref="A17:A24"/>
    <mergeCell ref="B17:E21"/>
    <mergeCell ref="Q17:R17"/>
    <mergeCell ref="S17:S18"/>
    <mergeCell ref="Q18:R18"/>
    <mergeCell ref="Q19:R19"/>
    <mergeCell ref="Q20:R20"/>
    <mergeCell ref="Q21:R21"/>
    <mergeCell ref="B22:E22"/>
    <mergeCell ref="Q22:R22"/>
    <mergeCell ref="A15:A16"/>
    <mergeCell ref="B15:E15"/>
    <mergeCell ref="Q15:R15"/>
    <mergeCell ref="S15:S16"/>
    <mergeCell ref="B16:E16"/>
    <mergeCell ref="Q16:R16"/>
    <mergeCell ref="A12:A14"/>
    <mergeCell ref="B12:E14"/>
    <mergeCell ref="F12:F14"/>
    <mergeCell ref="G12:G14"/>
    <mergeCell ref="H12:H14"/>
    <mergeCell ref="I12:S13"/>
    <mergeCell ref="Q14:R14"/>
    <mergeCell ref="A9:D9"/>
    <mergeCell ref="E9:S9"/>
    <mergeCell ref="A10:D10"/>
    <mergeCell ref="E10:S10"/>
    <mergeCell ref="A11:D11"/>
    <mergeCell ref="E11:S11"/>
    <mergeCell ref="A5:S5"/>
    <mergeCell ref="A6:S6"/>
    <mergeCell ref="A7:D7"/>
    <mergeCell ref="E7:S7"/>
    <mergeCell ref="A8:D8"/>
    <mergeCell ref="E8:S8"/>
    <mergeCell ref="A1:C4"/>
    <mergeCell ref="D1:O2"/>
    <mergeCell ref="Q1:S1"/>
    <mergeCell ref="Q2:S2"/>
    <mergeCell ref="D3:O4"/>
    <mergeCell ref="R3:S3"/>
    <mergeCell ref="R4:S4"/>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2016-08-01T16:39:48Z</cp:lastPrinted>
  <dcterms:created xsi:type="dcterms:W3CDTF">2009-04-02T20:41:07Z</dcterms:created>
  <dcterms:modified xsi:type="dcterms:W3CDTF">2018-11-22T12:49:24Z</dcterms:modified>
  <cp:category/>
  <cp:version/>
  <cp:contentType/>
  <cp:contentStatus/>
</cp:coreProperties>
</file>