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POA H.A." sheetId="1" r:id="rId1"/>
    <sheet name="POA H.B." sheetId="2" r:id="rId2"/>
    <sheet name="POA H.C. 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'POA H.A.'!$A$1:$O$29</definedName>
    <definedName name="FUENTES">'[1]POA H.A.'!$U$13:$U$23</definedName>
    <definedName name="_xlnm.Print_Titles" localSheetId="1">'POA H.B.'!$1:$8</definedName>
    <definedName name="_xlnm.Print_Titles" localSheetId="2">'POA H.C.  '!$1:$7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b/>
            <sz val="9"/>
            <rFont val="Tahoma"/>
            <family val="2"/>
          </rPr>
          <t>Insertar filas necesarias y asociar actividades POA con metas PA</t>
        </r>
        <r>
          <rPr>
            <sz val="9"/>
            <rFont val="Tahoma"/>
            <family val="2"/>
          </rPr>
          <t xml:space="preserve">
Tener en cuenta fuentes de financiación</t>
        </r>
      </text>
    </comment>
  </commentList>
</comments>
</file>

<file path=xl/comments2.xml><?xml version="1.0" encoding="utf-8"?>
<comments xmlns="http://schemas.openxmlformats.org/spreadsheetml/2006/main">
  <authors>
    <author>Celia Vel?squez</author>
  </authors>
  <commentList>
    <comment ref="A76" authorId="0">
      <text>
        <r>
          <rPr>
            <sz val="9"/>
            <rFont val="Tahoma"/>
            <family val="2"/>
          </rPr>
          <t xml:space="preserve">
Este valor es indicativo corresponde al rubro general de Gastos Operativos de inversion</t>
        </r>
      </text>
    </comment>
  </commentList>
</comments>
</file>

<file path=xl/sharedStrings.xml><?xml version="1.0" encoding="utf-8"?>
<sst xmlns="http://schemas.openxmlformats.org/spreadsheetml/2006/main" count="424" uniqueCount="230">
  <si>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</si>
  <si>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</si>
  <si>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</si>
  <si>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</si>
  <si>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</si>
  <si>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</si>
  <si>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</si>
  <si>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</si>
  <si>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</si>
  <si>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</si>
  <si>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</si>
  <si>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</si>
  <si>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</si>
  <si>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</si>
  <si>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</si>
  <si>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</si>
  <si>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</si>
  <si>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</si>
  <si>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</si>
  <si>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</si>
  <si>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</si>
  <si>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</si>
  <si>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</si>
  <si>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</si>
  <si>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</si>
  <si>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</si>
  <si>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</si>
  <si>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</si>
  <si>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</si>
  <si>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</si>
  <si>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</si>
  <si>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</si>
  <si>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</si>
  <si>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</si>
  <si>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</si>
  <si>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</si>
  <si>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</si>
  <si>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</si>
  <si>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</si>
  <si>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</si>
  <si>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</si>
  <si>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</si>
  <si>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</si>
  <si>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</si>
  <si>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</si>
  <si>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</si>
  <si>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</si>
  <si>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</si>
  <si>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</si>
  <si>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</si>
  <si>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</si>
  <si>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</si>
  <si>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</si>
  <si>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</si>
  <si>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</si>
  <si>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</si>
  <si>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</si>
  <si>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</si>
  <si>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</si>
  <si>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</si>
  <si>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</si>
  <si>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</si>
  <si>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</si>
  <si>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</si>
  <si>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</si>
  <si>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</si>
  <si>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</si>
  <si>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</si>
  <si>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</si>
  <si>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</si>
  <si>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</si>
  <si>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</si>
  <si>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</si>
  <si>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</si>
  <si>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</si>
  <si>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</si>
  <si>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</si>
  <si>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</si>
  <si>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</si>
  <si>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</si>
  <si>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</si>
  <si>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</si>
  <si>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</si>
  <si>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</si>
  <si>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</si>
  <si>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</si>
  <si>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</si>
  <si>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</si>
  <si>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</si>
  <si>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</si>
  <si>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</si>
  <si>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</si>
  <si>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</si>
  <si>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</si>
  <si>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</si>
  <si>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</si>
  <si>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</si>
  <si>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</si>
  <si>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</si>
  <si>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</si>
  <si>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</si>
  <si>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</si>
  <si>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</si>
  <si>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</si>
  <si>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</si>
  <si>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</si>
  <si>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</si>
  <si>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</si>
  <si>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</si>
  <si>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 PA</t>
  </si>
  <si>
    <t>ACTIVIDADES POA</t>
  </si>
  <si>
    <t>SUBTOTAL</t>
  </si>
  <si>
    <t>TOTAL $ =</t>
  </si>
  <si>
    <t>PROYECTO</t>
  </si>
  <si>
    <t>TOTAL COSTOS PROYECTOS</t>
  </si>
  <si>
    <t>GESTIÓN AMBIENTAL DEL TERRITORIO</t>
  </si>
  <si>
    <t xml:space="preserve">Planeación y ordenamiento del territorio. </t>
  </si>
  <si>
    <t>Instrumentos de planeación ambiental</t>
  </si>
  <si>
    <t>Generar y desarrollar los lineamientos de planificación regional teniendo en cuenta la estructura ambiental y su relación directa con el desarrollo socio-económico y cultural que se da en las sub-regiones.</t>
  </si>
  <si>
    <t>Formulación y/o Ajuste a POMCAS en la jurisdicción</t>
  </si>
  <si>
    <t>Formulación del POMCA Directos al Magdalena</t>
  </si>
  <si>
    <t>Ajuste al POMCA Cuenca Alta del Río Chicamocha</t>
  </si>
  <si>
    <t>Porcentaje de avance en la formulación del POMCA Directos al Magdalena</t>
  </si>
  <si>
    <t>Porcentaje de avance en el ajuste al POMCA Cuenca Alta del Río Chicamocha</t>
  </si>
  <si>
    <t>Porcentaje de avance en el ajuste al POMCA Cuenca Media y Baja del Río Suarez</t>
  </si>
  <si>
    <t>Porcentaje</t>
  </si>
  <si>
    <t>METAS AÑO 2016</t>
  </si>
  <si>
    <t>METAS AÑO 2017</t>
  </si>
  <si>
    <t>METAS AÑO 2018</t>
  </si>
  <si>
    <t>METAS AÑO  2019</t>
  </si>
  <si>
    <t>Ajuste del POMCA Cuenca Media y Baja del Río Suárez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</si>
  <si>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</si>
  <si>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</si>
  <si>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</si>
  <si>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Porcentaje de las áreas protegidas competencia de la entidad con plan de manejo formulado y adoptado.</t>
  </si>
  <si>
    <t>Porcentaje de compromisos cumplidos con la Unión Europea</t>
  </si>
  <si>
    <t>Formulación de planes de manejo de ecosistemas estratégicos</t>
  </si>
  <si>
    <t>Formular plan de manejo de ecosistemas estratégicos de la Ciénega de Palagua</t>
  </si>
  <si>
    <t>Número de ecosistemas estratégicos con Plan de Manejo formulado</t>
  </si>
  <si>
    <t>Número</t>
  </si>
  <si>
    <t xml:space="preserve">Plan General de Ordenamiento forestal PGOF </t>
  </si>
  <si>
    <t>Elaborar el Inventario forestal de la jurisdicción</t>
  </si>
  <si>
    <t>Porcentaje de avance en el Inventario forestal en la jurisdicción</t>
  </si>
  <si>
    <t>Instrumentos de Planificación Corporativos</t>
  </si>
  <si>
    <t>Elaborar los instrumentos corporativos de planificación</t>
  </si>
  <si>
    <t>Número de planes de acción elaborados</t>
  </si>
  <si>
    <t>Asistencia Técnico - jurídica y Seguimiento en Ordenamiento Territorial, a los municipios de la jurisdicción</t>
  </si>
  <si>
    <t>Asesorar o asistir a los municipios en la incorporación de los determinantes ambientales para la revisión y ajuste de los POT adoptados</t>
  </si>
  <si>
    <t>Porcentaje de municipios priorizados asesorados o asistidos en la incorporación de los determinantes ambientales para la revisión y ajuste de los POT adoptados, y hacer seguimiento a los asuntos concertados</t>
  </si>
  <si>
    <t>Porcentaje de solicitudes de trámite de concertación de asuntos ambientales atendidas</t>
  </si>
  <si>
    <t>Atender las solicitudes de trámite de concertación de asuntos ambientales en los proyectos de revisión a los POT, presentadas por los municipios de la jurisdicción</t>
  </si>
  <si>
    <t>COSTOS  AÑO 2016</t>
  </si>
  <si>
    <t>COSTOS   AÑO 2017</t>
  </si>
  <si>
    <t>COSTOS   AÑO 2018</t>
  </si>
  <si>
    <t>COSTOS   AÑO  2019</t>
  </si>
  <si>
    <t>PGN</t>
  </si>
  <si>
    <t>TRC</t>
  </si>
  <si>
    <t>TUAS</t>
  </si>
  <si>
    <t>TERMICA</t>
  </si>
  <si>
    <t>HIDROSOGAMOSO</t>
  </si>
  <si>
    <t>GARAGOA</t>
  </si>
  <si>
    <t>EXCEDENTES FINANCIEROS</t>
  </si>
  <si>
    <t>CARTERA TUAS</t>
  </si>
  <si>
    <t>CARTERA TRC</t>
  </si>
  <si>
    <t>ARGOS</t>
  </si>
  <si>
    <t>SOBRETASA</t>
  </si>
  <si>
    <t>LUZ DEYANIRA GONZALEZ CASTILLO</t>
  </si>
  <si>
    <t>Profesional Especializado</t>
  </si>
  <si>
    <t>Subdirectora de Planeación y Sistema de Información</t>
  </si>
  <si>
    <t>Unidad</t>
  </si>
  <si>
    <t>LUZ AMELIA PACHECO ESTUPIÑÁN</t>
  </si>
  <si>
    <t>Apoyo a la formulación y/o ajuste a los POMCAS priorizado</t>
  </si>
  <si>
    <t>Porcentaje de formulación y/o ajuste a los POMCA´s priorizados</t>
  </si>
  <si>
    <t>Número de planes de Gestion Ambiental Regional formulados</t>
  </si>
  <si>
    <t>METAS AÑO (2018)</t>
  </si>
  <si>
    <r>
      <t xml:space="preserve">B. - PROGRAMACION PLAN DE NECESIDADES  AÑO </t>
    </r>
    <r>
      <rPr>
        <b/>
        <sz val="14"/>
        <color indexed="63"/>
        <rFont val="Arial"/>
        <family val="2"/>
      </rPr>
      <t>2018</t>
    </r>
  </si>
  <si>
    <t>C. - PROGRAMACION BIENES Y SERVICIOS  ALMACÉN AÑO  2018</t>
  </si>
  <si>
    <t>VALOR UNITARIO Incluido IVA $ 
2018</t>
  </si>
  <si>
    <t>Versión 0</t>
  </si>
  <si>
    <t>Municipios priorizados</t>
  </si>
  <si>
    <t>Asistir a los municipios en la incorporación de los determinantes ambientales para la revisión y ajuste de los POT adoptados</t>
  </si>
  <si>
    <t>Seguimiento a las licencias de parcelación otorgadas por los municipios en suelo rural y rural suburbano</t>
  </si>
  <si>
    <t>Atender las solicitudes de asistencia técnica realizadas por parte de los municpios de la juridicción en temas y proceso de ordenamiento territorial</t>
  </si>
  <si>
    <t>Municipios de la Jurisdicción de Corpoboyacá</t>
  </si>
  <si>
    <t>(No.  de solicitudes atendidas/No de solicitudes recibidas)*100</t>
  </si>
  <si>
    <t>110010021</t>
  </si>
  <si>
    <t>Bolígrafo Mina Negra</t>
  </si>
  <si>
    <t>110030004</t>
  </si>
  <si>
    <t>Disco Compacto CDS reutilizables</t>
  </si>
  <si>
    <t>110030054</t>
  </si>
  <si>
    <t>DVDs de 4.7 GB</t>
  </si>
  <si>
    <t>110020001</t>
  </si>
  <si>
    <t>Papel bond, de 75 g/m2, tamaño carta, por resma de 500 hojas.</t>
  </si>
  <si>
    <t>Papel bond, de 75 g/m2, tamaño oficio, por resma de 500 hojas.</t>
  </si>
  <si>
    <t>110010170</t>
  </si>
  <si>
    <t>Pilas recargables corrientes compuestas de NI-Cd, tamaño AA, con voltaje de 1.2 V, con una capacidad de 1000 mA y presentacion en blister de 2 unidades</t>
  </si>
  <si>
    <t>Par</t>
  </si>
  <si>
    <t>110010121</t>
  </si>
  <si>
    <t>Marcador para CDS</t>
  </si>
  <si>
    <t>110010054</t>
  </si>
  <si>
    <t>Pegante en barra en presentacion de 40 g sin glicerina</t>
  </si>
  <si>
    <t>Pos it mediano</t>
  </si>
  <si>
    <t>Pos it pequeño</t>
  </si>
  <si>
    <t>110010029</t>
  </si>
  <si>
    <t>Caja</t>
  </si>
  <si>
    <t>Lapiz para dibujo, fabricado en madera, de forma redonda con borrador, mina negra de 2 mm y dureza B.</t>
  </si>
  <si>
    <t>Saca ganchos en acero cromado combinado con plástico de gran resistencia RANK.</t>
  </si>
  <si>
    <t>110010114</t>
  </si>
  <si>
    <t>Perforadora- Mediana de 2 huecos</t>
  </si>
  <si>
    <t>Toner</t>
  </si>
  <si>
    <t>110010111</t>
  </si>
  <si>
    <t>Tijeras para multiusos, con longitud total de 7", hoja de acero, mango de plastico, importadas</t>
  </si>
  <si>
    <t>110010086</t>
  </si>
  <si>
    <t>Apuntador laser para diapositivas proyector</t>
  </si>
  <si>
    <t>110010005</t>
  </si>
  <si>
    <t>Banderitas adhesivas semitransparente de 5 colores x 25 unidades c/u</t>
  </si>
  <si>
    <t>Borrador para lapiz, tipo nata, tamaño mediano, por 1 und.</t>
  </si>
  <si>
    <t>Borrador para tablero acrílico</t>
  </si>
  <si>
    <t>110010052</t>
  </si>
  <si>
    <t>Marcador para tablero acrílico</t>
  </si>
  <si>
    <t>886,28</t>
  </si>
  <si>
    <t>Gancho tipo clip estandar, en alambre plástico, de 50 mm (2 in), por 50 und.</t>
  </si>
  <si>
    <t xml:space="preserve">Toner HP NEGRO </t>
  </si>
  <si>
    <t>Formulacion Plan Operativo, según Acuerdo 013 del 7/12/2017 por medio del cual se aprueba el Presupuesto de Ingresos y Gastos para la vigencia Fiscal del 1º. de enero al 31 de diciembre de 2018 de la Corporación Autónoma de Regional de Boyacá</t>
  </si>
  <si>
    <t>No de municioios asesorados/No de municipios programados</t>
  </si>
  <si>
    <t>Seguimiento a los asuntos ambientales de los POT de losmunicipios priorizados con Revisión y Ajuste</t>
  </si>
  <si>
    <t>No de municipios con seguimiento/No. De municipios programados</t>
  </si>
  <si>
    <t>No de municipios con seguimiento en materia de licenciamiento urbanístico/No de municipios programados</t>
  </si>
  <si>
    <t xml:space="preserve">    $-      </t>
  </si>
  <si>
    <t xml:space="preserve">Resolución 1729 Por medio del cual se efectúa un Traslado dentro del Presupuesto con recursos propios de la Corporación Autónoma Regional de Boyacá, CORPOBOYACÁ, vigencia Fiscal del año 2018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</si>
</sst>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0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89" fontId="0" fillId="0" borderId="10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1" applyNumberFormat="1" applyFont="1" applyAlignment="1">
      <alignment horizontal="center" vertical="center"/>
    </xf>
    <xf numFmtId="189" fontId="0" fillId="0" borderId="0" xfId="5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0" applyNumberFormat="1" applyAlignment="1">
      <alignment vertical="center"/>
    </xf>
    <xf numFmtId="188" fontId="0" fillId="0" borderId="0" xfId="5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49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49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2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1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24" borderId="12" xfId="0" applyFont="1" applyFill="1" applyBorder="1" applyAlignment="1">
      <alignment vertical="center"/>
    </xf>
    <xf numFmtId="0" fontId="46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1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1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1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89" fontId="20" fillId="24" borderId="16" xfId="51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1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1" applyNumberFormat="1" applyFont="1" applyFill="1" applyBorder="1" applyAlignment="1">
      <alignment horizontal="center" vertical="center"/>
    </xf>
    <xf numFmtId="189" fontId="0" fillId="24" borderId="11" xfId="51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1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1" applyNumberFormat="1" applyFont="1" applyFill="1" applyBorder="1" applyAlignment="1">
      <alignment horizontal="center" vertical="center"/>
    </xf>
    <xf numFmtId="189" fontId="0" fillId="24" borderId="17" xfId="51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1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1" applyNumberFormat="1" applyFont="1" applyFill="1" applyAlignment="1">
      <alignment horizontal="center" vertical="center"/>
    </xf>
    <xf numFmtId="189" fontId="0" fillId="24" borderId="0" xfId="51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9" fontId="20" fillId="0" borderId="10" xfId="52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1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51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9" fillId="0" borderId="29" xfId="51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9" fontId="0" fillId="0" borderId="10" xfId="63" applyFont="1" applyBorder="1" applyAlignment="1">
      <alignment horizontal="center" vertical="center" wrapText="1"/>
    </xf>
    <xf numFmtId="9" fontId="27" fillId="4" borderId="10" xfId="63" applyFont="1" applyFill="1" applyBorder="1" applyAlignment="1">
      <alignment vertical="center"/>
    </xf>
    <xf numFmtId="9" fontId="32" fillId="24" borderId="10" xfId="63" applyFont="1" applyFill="1" applyBorder="1" applyAlignment="1" applyProtection="1">
      <alignment horizontal="center" vertical="center" wrapText="1"/>
      <protection locked="0"/>
    </xf>
    <xf numFmtId="9" fontId="47" fillId="24" borderId="10" xfId="63" applyFont="1" applyFill="1" applyBorder="1" applyAlignment="1" applyProtection="1">
      <alignment horizontal="center" vertical="center" wrapText="1"/>
      <protection locked="0"/>
    </xf>
    <xf numFmtId="1" fontId="33" fillId="24" borderId="10" xfId="63" applyNumberFormat="1" applyFont="1" applyFill="1" applyBorder="1" applyAlignment="1" applyProtection="1">
      <alignment horizontal="center" vertical="center" wrapText="1"/>
      <protection locked="0"/>
    </xf>
    <xf numFmtId="3" fontId="0" fillId="0" borderId="35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49" fontId="0" fillId="0" borderId="10" xfId="58" applyNumberFormat="1" applyFont="1" applyFill="1" applyBorder="1" applyAlignment="1">
      <alignment horizontal="left" vertical="center" wrapText="1"/>
      <protection/>
    </xf>
    <xf numFmtId="49" fontId="48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166" fontId="22" fillId="0" borderId="33" xfId="56" applyNumberFormat="1" applyFont="1" applyFill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166" fontId="22" fillId="0" borderId="10" xfId="56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49" fillId="24" borderId="10" xfId="60" applyNumberFormat="1" applyFont="1" applyFill="1" applyBorder="1" applyAlignment="1">
      <alignment horizontal="center" vertical="center" wrapText="1"/>
      <protection/>
    </xf>
    <xf numFmtId="49" fontId="48" fillId="24" borderId="10" xfId="60" applyNumberFormat="1" applyFont="1" applyFill="1" applyBorder="1" applyAlignment="1">
      <alignment horizontal="center" vertical="center" wrapText="1"/>
      <protection/>
    </xf>
    <xf numFmtId="166" fontId="22" fillId="0" borderId="10" xfId="56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66" fontId="22" fillId="0" borderId="10" xfId="56" applyNumberFormat="1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24" borderId="10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5" fillId="24" borderId="10" xfId="58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192" fontId="32" fillId="24" borderId="10" xfId="55" applyNumberFormat="1" applyFont="1" applyFill="1" applyBorder="1" applyAlignment="1" applyProtection="1">
      <alignment horizontal="center" vertical="center" wrapText="1"/>
      <protection/>
    </xf>
    <xf numFmtId="10" fontId="47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9" fontId="0" fillId="0" borderId="10" xfId="63" applyFont="1" applyFill="1" applyBorder="1" applyAlignment="1">
      <alignment horizontal="center" vertical="center" wrapText="1"/>
    </xf>
    <xf numFmtId="192" fontId="51" fillId="24" borderId="10" xfId="55" applyNumberFormat="1" applyFont="1" applyFill="1" applyBorder="1" applyAlignment="1" applyProtection="1">
      <alignment horizontal="center" vertical="center"/>
      <protection/>
    </xf>
    <xf numFmtId="9" fontId="33" fillId="24" borderId="10" xfId="63" applyFont="1" applyFill="1" applyBorder="1" applyAlignment="1" applyProtection="1">
      <alignment horizontal="center" vertical="center" wrapText="1"/>
      <protection locked="0"/>
    </xf>
    <xf numFmtId="9" fontId="0" fillId="24" borderId="10" xfId="63" applyFont="1" applyFill="1" applyBorder="1" applyAlignment="1">
      <alignment horizontal="center" vertical="center" wrapText="1"/>
    </xf>
    <xf numFmtId="192" fontId="32" fillId="24" borderId="10" xfId="55" applyNumberFormat="1" applyFont="1" applyFill="1" applyBorder="1" applyAlignment="1" applyProtection="1">
      <alignment horizontal="center" vertical="center"/>
      <protection/>
    </xf>
    <xf numFmtId="192" fontId="52" fillId="24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52" fillId="0" borderId="10" xfId="63" applyFont="1" applyFill="1" applyBorder="1" applyAlignment="1" applyProtection="1">
      <alignment horizontal="center" vertical="center" wrapText="1"/>
      <protection locked="0"/>
    </xf>
    <xf numFmtId="10" fontId="0" fillId="0" borderId="10" xfId="63" applyNumberFormat="1" applyFont="1" applyFill="1" applyBorder="1" applyAlignment="1">
      <alignment horizontal="center" vertical="center" wrapText="1"/>
    </xf>
    <xf numFmtId="192" fontId="51" fillId="0" borderId="10" xfId="55" applyNumberFormat="1" applyFont="1" applyFill="1" applyBorder="1" applyAlignment="1" applyProtection="1">
      <alignment horizontal="center" vertical="center"/>
      <protection/>
    </xf>
    <xf numFmtId="9" fontId="52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47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" fontId="0" fillId="0" borderId="10" xfId="63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47" fillId="24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justify" vertical="center" wrapText="1"/>
    </xf>
    <xf numFmtId="9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9" fontId="0" fillId="26" borderId="10" xfId="63" applyFont="1" applyFill="1" applyBorder="1" applyAlignment="1">
      <alignment horizontal="center" vertical="center" wrapText="1"/>
    </xf>
    <xf numFmtId="192" fontId="32" fillId="26" borderId="10" xfId="55" applyNumberFormat="1" applyFont="1" applyFill="1" applyBorder="1" applyAlignment="1" applyProtection="1">
      <alignment horizontal="center" vertical="center" wrapText="1"/>
      <protection/>
    </xf>
    <xf numFmtId="192" fontId="51" fillId="26" borderId="10" xfId="55" applyNumberFormat="1" applyFont="1" applyFill="1" applyBorder="1" applyAlignment="1" applyProtection="1">
      <alignment horizontal="center" vertical="center"/>
      <protection/>
    </xf>
    <xf numFmtId="9" fontId="33" fillId="26" borderId="10" xfId="63" applyFont="1" applyFill="1" applyBorder="1" applyAlignment="1" applyProtection="1">
      <alignment horizontal="center" vertical="center" wrapText="1"/>
      <protection locked="0"/>
    </xf>
    <xf numFmtId="192" fontId="0" fillId="2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188" fontId="28" fillId="0" borderId="0" xfId="49" applyNumberFormat="1" applyFont="1" applyFill="1" applyAlignment="1">
      <alignment vertical="center"/>
    </xf>
    <xf numFmtId="188" fontId="22" fillId="0" borderId="0" xfId="0" applyNumberFormat="1" applyFont="1" applyFill="1" applyAlignment="1">
      <alignment vertical="center"/>
    </xf>
    <xf numFmtId="14" fontId="0" fillId="0" borderId="10" xfId="0" applyNumberFormat="1" applyFont="1" applyBorder="1" applyAlignment="1">
      <alignment vertical="center"/>
    </xf>
    <xf numFmtId="188" fontId="0" fillId="0" borderId="10" xfId="0" applyNumberForma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14" fontId="28" fillId="0" borderId="33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9" fontId="0" fillId="24" borderId="27" xfId="63" applyFont="1" applyFill="1" applyBorder="1" applyAlignment="1">
      <alignment horizontal="center" vertical="center"/>
    </xf>
    <xf numFmtId="9" fontId="0" fillId="24" borderId="38" xfId="63" applyFont="1" applyFill="1" applyBorder="1" applyAlignment="1">
      <alignment horizontal="center" vertical="center"/>
    </xf>
    <xf numFmtId="9" fontId="0" fillId="24" borderId="37" xfId="63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49" fontId="19" fillId="0" borderId="11" xfId="51" applyNumberFormat="1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9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49" fontId="19" fillId="0" borderId="0" xfId="51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14" fontId="23" fillId="0" borderId="39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189" fontId="20" fillId="24" borderId="27" xfId="51" applyNumberFormat="1" applyFont="1" applyFill="1" applyBorder="1" applyAlignment="1">
      <alignment horizontal="center" vertical="center" wrapText="1"/>
    </xf>
    <xf numFmtId="189" fontId="20" fillId="24" borderId="37" xfId="51" applyNumberFormat="1" applyFont="1" applyFill="1" applyBorder="1" applyAlignment="1">
      <alignment horizontal="center" vertical="center" wrapText="1"/>
    </xf>
    <xf numFmtId="189" fontId="20" fillId="24" borderId="10" xfId="51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51" applyNumberFormat="1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53" fillId="24" borderId="59" xfId="0" applyFont="1" applyFill="1" applyBorder="1" applyAlignment="1">
      <alignment horizontal="left" vertical="center"/>
    </xf>
    <xf numFmtId="0" fontId="53" fillId="24" borderId="44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2" xfId="0" applyNumberFormat="1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0" fillId="24" borderId="27" xfId="51" applyNumberFormat="1" applyFont="1" applyFill="1" applyBorder="1" applyAlignment="1">
      <alignment horizontal="center" vertical="center"/>
    </xf>
    <xf numFmtId="189" fontId="20" fillId="24" borderId="37" xfId="51" applyNumberFormat="1" applyFont="1" applyFill="1" applyBorder="1" applyAlignment="1">
      <alignment horizontal="center" vertical="center"/>
    </xf>
    <xf numFmtId="189" fontId="21" fillId="24" borderId="50" xfId="51" applyNumberFormat="1" applyFont="1" applyFill="1" applyBorder="1" applyAlignment="1">
      <alignment horizontal="center" vertical="center" wrapText="1"/>
    </xf>
    <xf numFmtId="189" fontId="21" fillId="24" borderId="37" xfId="51" applyNumberFormat="1" applyFont="1" applyFill="1" applyBorder="1" applyAlignment="1">
      <alignment horizontal="center" vertical="center" wrapText="1"/>
    </xf>
    <xf numFmtId="189" fontId="21" fillId="24" borderId="10" xfId="51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22" fillId="0" borderId="33" xfId="60" applyNumberFormat="1" applyFont="1" applyFill="1" applyBorder="1" applyAlignment="1">
      <alignment horizontal="left" vertical="center" wrapText="1"/>
      <protection/>
    </xf>
    <xf numFmtId="3" fontId="22" fillId="0" borderId="39" xfId="60" applyNumberFormat="1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0" fillId="26" borderId="27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9" fontId="20" fillId="26" borderId="33" xfId="63" applyFont="1" applyFill="1" applyBorder="1" applyAlignment="1">
      <alignment horizontal="center" vertical="center" wrapText="1"/>
    </xf>
    <xf numFmtId="9" fontId="20" fillId="26" borderId="39" xfId="63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192" fontId="27" fillId="4" borderId="33" xfId="63" applyNumberFormat="1" applyFont="1" applyFill="1" applyBorder="1" applyAlignment="1">
      <alignment horizontal="center" vertical="center"/>
    </xf>
    <xf numFmtId="9" fontId="27" fillId="4" borderId="39" xfId="63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" fontId="0" fillId="0" borderId="33" xfId="63" applyNumberFormat="1" applyFont="1" applyFill="1" applyBorder="1" applyAlignment="1">
      <alignment horizontal="center" vertical="center" wrapText="1"/>
    </xf>
    <xf numFmtId="1" fontId="0" fillId="0" borderId="39" xfId="63" applyNumberFormat="1" applyFont="1" applyFill="1" applyBorder="1" applyAlignment="1">
      <alignment horizontal="center" vertical="center" wrapText="1"/>
    </xf>
    <xf numFmtId="9" fontId="20" fillId="0" borderId="10" xfId="63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0" fontId="20" fillId="0" borderId="10" xfId="63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justify" vertical="center" wrapText="1"/>
    </xf>
    <xf numFmtId="0" fontId="0" fillId="24" borderId="20" xfId="0" applyFont="1" applyFill="1" applyBorder="1" applyAlignment="1">
      <alignment horizontal="justify" vertical="center" wrapText="1"/>
    </xf>
    <xf numFmtId="0" fontId="0" fillId="24" borderId="39" xfId="0" applyFont="1" applyFill="1" applyBorder="1" applyAlignment="1">
      <alignment horizontal="justify" vertical="center" wrapText="1"/>
    </xf>
    <xf numFmtId="9" fontId="20" fillId="24" borderId="10" xfId="63" applyFont="1" applyFill="1" applyBorder="1" applyAlignment="1">
      <alignment horizontal="center" vertical="center" wrapText="1"/>
    </xf>
    <xf numFmtId="19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3-SISTEMA DESARROLLO ADMINISTRATIVO-POA 2008-1" xfId="49"/>
    <cellStyle name="Millares_Copia de MATRICES OPERATIVAS PROYECTOS PAT 07-09-AJUSTADAS-2008" xfId="50"/>
    <cellStyle name="Millares_FORMATO POA" xfId="51"/>
    <cellStyle name="Millares_Libro2" xfId="52"/>
    <cellStyle name="Currency" xfId="53"/>
    <cellStyle name="Currency [0]" xfId="54"/>
    <cellStyle name="Moneda 2" xfId="55"/>
    <cellStyle name="Moneda 2 2" xfId="56"/>
    <cellStyle name="Neutral" xfId="57"/>
    <cellStyle name="Normal 11" xfId="58"/>
    <cellStyle name="Normal 2 3" xfId="59"/>
    <cellStyle name="Normal 3" xfId="60"/>
    <cellStyle name="Normal 3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PROVICIONALES%20ANTES%20DE%20PA\1.%20INSTRUMENTOS%20DE%20PLANEACION%20AMBIENTAL\1.%20FEV-16%20Instrumentos%20de%20planeacion%20amb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ktop\PLANES%20OPERATIVOS%202018\1.%20INSTRUMENTOS%20DE%20PLANEACION\1.1.%20FORMULACION%20Y-O%20AJUSTE%20POMCAS\FEV-16%20Formulacion%20Pom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  <sheetName val="Hoja1"/>
    </sheetNames>
    <sheetDataSet>
      <sheetData sheetId="0">
        <row r="14">
          <cell r="U14" t="str">
            <v>Sobretasa ambiental 
</v>
          </cell>
        </row>
        <row r="15">
          <cell r="U15" t="str">
            <v>Generacion termica</v>
          </cell>
        </row>
        <row r="16">
          <cell r="U16" t="str">
            <v>Generacion termica</v>
          </cell>
        </row>
        <row r="17">
          <cell r="U17" t="str">
            <v>Hidrosogamoso</v>
          </cell>
        </row>
        <row r="19">
          <cell r="U19" t="str">
            <v>TRC</v>
          </cell>
        </row>
        <row r="20">
          <cell r="U20" t="str">
            <v>Tuas</v>
          </cell>
        </row>
        <row r="23">
          <cell r="U23" t="str">
            <v>Garagoa</v>
          </cell>
        </row>
      </sheetData>
      <sheetData sheetId="1">
        <row r="4">
          <cell r="K4" t="str">
            <v>Versión 6</v>
          </cell>
          <cell r="O4">
            <v>42296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 t="str">
            <v>21/09/217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90" zoomScaleNormal="90" zoomScalePageLayoutView="0" workbookViewId="0" topLeftCell="C19">
      <selection activeCell="H35" sqref="H35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5" width="11.28125" style="1" customWidth="1"/>
    <col min="6" max="6" width="28.8515625" style="1" customWidth="1"/>
    <col min="7" max="7" width="25.28125" style="3" customWidth="1"/>
    <col min="8" max="8" width="29.28125" style="1" customWidth="1"/>
    <col min="9" max="9" width="19.8515625" style="1" customWidth="1"/>
    <col min="10" max="10" width="24.28125" style="1" customWidth="1"/>
    <col min="11" max="11" width="40.28125" style="1" bestFit="1" customWidth="1"/>
    <col min="12" max="12" width="18.140625" style="1" customWidth="1"/>
    <col min="13" max="17" width="19.421875" style="1" customWidth="1"/>
    <col min="18" max="18" width="0" style="1" hidden="1" customWidth="1"/>
    <col min="19" max="16384" width="11.421875" style="1" customWidth="1"/>
  </cols>
  <sheetData>
    <row r="1" spans="1:18" ht="31.5" customHeight="1">
      <c r="A1" s="274"/>
      <c r="B1" s="274"/>
      <c r="C1" s="276" t="s">
        <v>49</v>
      </c>
      <c r="D1" s="277"/>
      <c r="E1" s="277"/>
      <c r="F1" s="277"/>
      <c r="G1" s="277"/>
      <c r="H1" s="277"/>
      <c r="I1" s="277"/>
      <c r="J1" s="278"/>
      <c r="K1" s="282" t="s">
        <v>95</v>
      </c>
      <c r="L1" s="282"/>
      <c r="M1" s="282"/>
      <c r="N1" s="282"/>
      <c r="O1" s="282"/>
      <c r="P1" s="98"/>
      <c r="Q1" s="98"/>
      <c r="R1" s="138" t="s">
        <v>155</v>
      </c>
    </row>
    <row r="2" spans="1:18" ht="19.5" customHeight="1">
      <c r="A2" s="274"/>
      <c r="B2" s="274"/>
      <c r="C2" s="279"/>
      <c r="D2" s="280"/>
      <c r="E2" s="280"/>
      <c r="F2" s="280"/>
      <c r="G2" s="280"/>
      <c r="H2" s="280"/>
      <c r="I2" s="280"/>
      <c r="J2" s="281"/>
      <c r="K2" s="283" t="s">
        <v>52</v>
      </c>
      <c r="L2" s="283"/>
      <c r="M2" s="283"/>
      <c r="N2" s="283"/>
      <c r="O2" s="283"/>
      <c r="P2" s="34"/>
      <c r="Q2" s="34"/>
      <c r="R2" s="138" t="s">
        <v>156</v>
      </c>
    </row>
    <row r="3" spans="1:18" ht="19.5" customHeight="1">
      <c r="A3" s="274"/>
      <c r="B3" s="274"/>
      <c r="C3" s="276" t="s">
        <v>50</v>
      </c>
      <c r="D3" s="277"/>
      <c r="E3" s="277"/>
      <c r="F3" s="277"/>
      <c r="G3" s="277"/>
      <c r="H3" s="277"/>
      <c r="I3" s="277"/>
      <c r="J3" s="278"/>
      <c r="K3" s="283" t="s">
        <v>53</v>
      </c>
      <c r="L3" s="283"/>
      <c r="M3" s="283"/>
      <c r="N3" s="283" t="s">
        <v>66</v>
      </c>
      <c r="O3" s="283"/>
      <c r="P3" s="34"/>
      <c r="Q3" s="34"/>
      <c r="R3" s="138" t="s">
        <v>157</v>
      </c>
    </row>
    <row r="4" spans="1:18" ht="24.75" customHeight="1">
      <c r="A4" s="274"/>
      <c r="B4" s="274"/>
      <c r="C4" s="279"/>
      <c r="D4" s="280"/>
      <c r="E4" s="280"/>
      <c r="F4" s="280"/>
      <c r="G4" s="280"/>
      <c r="H4" s="280"/>
      <c r="I4" s="280"/>
      <c r="J4" s="281"/>
      <c r="K4" s="262" t="s">
        <v>178</v>
      </c>
      <c r="L4" s="263"/>
      <c r="M4" s="264"/>
      <c r="N4" s="284">
        <v>42999</v>
      </c>
      <c r="O4" s="285"/>
      <c r="P4" s="99"/>
      <c r="Q4" s="99"/>
      <c r="R4" s="138" t="s">
        <v>158</v>
      </c>
    </row>
    <row r="5" spans="1:18" ht="31.5" customHeight="1">
      <c r="A5" s="275" t="s">
        <v>101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100"/>
      <c r="Q5" s="100"/>
      <c r="R5" s="138" t="s">
        <v>159</v>
      </c>
    </row>
    <row r="6" spans="1:18" ht="30.75" customHeight="1">
      <c r="A6" s="254" t="s">
        <v>3</v>
      </c>
      <c r="B6" s="255"/>
      <c r="C6" s="256"/>
      <c r="D6" s="265" t="s">
        <v>115</v>
      </c>
      <c r="E6" s="266"/>
      <c r="F6" s="266"/>
      <c r="G6" s="267"/>
      <c r="H6" s="124" t="s">
        <v>0</v>
      </c>
      <c r="I6" s="125" t="s">
        <v>1</v>
      </c>
      <c r="J6" s="112"/>
      <c r="K6" s="32"/>
      <c r="L6" s="272"/>
      <c r="M6" s="272"/>
      <c r="N6" s="95"/>
      <c r="O6" s="118"/>
      <c r="P6" s="95"/>
      <c r="Q6" s="95"/>
      <c r="R6" s="138" t="s">
        <v>160</v>
      </c>
    </row>
    <row r="7" spans="1:18" ht="34.5" customHeight="1">
      <c r="A7" s="254" t="s">
        <v>60</v>
      </c>
      <c r="B7" s="255"/>
      <c r="C7" s="256"/>
      <c r="D7" s="265" t="s">
        <v>116</v>
      </c>
      <c r="E7" s="266"/>
      <c r="F7" s="266"/>
      <c r="G7" s="267"/>
      <c r="H7" s="31" t="s">
        <v>103</v>
      </c>
      <c r="I7" s="110"/>
      <c r="J7" s="113"/>
      <c r="K7" s="28"/>
      <c r="L7" s="268"/>
      <c r="M7" s="268"/>
      <c r="N7" s="29"/>
      <c r="O7" s="119"/>
      <c r="P7" s="29"/>
      <c r="Q7" s="29"/>
      <c r="R7" s="138" t="s">
        <v>161</v>
      </c>
    </row>
    <row r="8" spans="1:18" ht="34.5" customHeight="1">
      <c r="A8" s="254" t="s">
        <v>108</v>
      </c>
      <c r="B8" s="255"/>
      <c r="C8" s="256"/>
      <c r="D8" s="265" t="s">
        <v>117</v>
      </c>
      <c r="E8" s="266"/>
      <c r="F8" s="266"/>
      <c r="G8" s="267"/>
      <c r="H8" s="23" t="s">
        <v>92</v>
      </c>
      <c r="I8" s="111" t="s">
        <v>4</v>
      </c>
      <c r="J8" s="113"/>
      <c r="K8" s="28"/>
      <c r="L8" s="29"/>
      <c r="M8" s="29"/>
      <c r="N8" s="29"/>
      <c r="O8" s="119"/>
      <c r="P8" s="29"/>
      <c r="Q8" s="29"/>
      <c r="R8" s="139" t="s">
        <v>162</v>
      </c>
    </row>
    <row r="9" spans="1:18" ht="33" customHeight="1">
      <c r="A9" s="254" t="s">
        <v>2</v>
      </c>
      <c r="B9" s="255"/>
      <c r="C9" s="256"/>
      <c r="D9" s="269" t="s">
        <v>146</v>
      </c>
      <c r="E9" s="270"/>
      <c r="F9" s="270"/>
      <c r="G9" s="271"/>
      <c r="H9" s="23" t="s">
        <v>93</v>
      </c>
      <c r="I9" s="111" t="s">
        <v>4</v>
      </c>
      <c r="J9" s="114"/>
      <c r="K9" s="30"/>
      <c r="L9" s="268"/>
      <c r="M9" s="268"/>
      <c r="N9" s="29"/>
      <c r="O9" s="119"/>
      <c r="P9" s="29"/>
      <c r="Q9" s="29"/>
      <c r="R9" s="139" t="s">
        <v>163</v>
      </c>
    </row>
    <row r="10" spans="1:18" ht="30" customHeight="1">
      <c r="A10" s="254" t="s">
        <v>61</v>
      </c>
      <c r="B10" s="255"/>
      <c r="C10" s="256"/>
      <c r="D10" s="260"/>
      <c r="E10" s="260"/>
      <c r="F10" s="260"/>
      <c r="G10" s="260"/>
      <c r="H10" s="23" t="s">
        <v>94</v>
      </c>
      <c r="I10" s="111" t="s">
        <v>4</v>
      </c>
      <c r="J10" s="114"/>
      <c r="K10" s="30"/>
      <c r="L10" s="29"/>
      <c r="M10" s="29"/>
      <c r="N10" s="29"/>
      <c r="O10" s="119"/>
      <c r="P10" s="29"/>
      <c r="Q10" s="29"/>
      <c r="R10" s="139" t="s">
        <v>164</v>
      </c>
    </row>
    <row r="11" spans="1:18" ht="22.5" customHeight="1">
      <c r="A11" s="120"/>
      <c r="B11" s="120"/>
      <c r="C11" s="120"/>
      <c r="D11" s="121"/>
      <c r="E11" s="121"/>
      <c r="F11" s="121"/>
      <c r="G11" s="121"/>
      <c r="H11" s="122" t="s">
        <v>9</v>
      </c>
      <c r="I11" s="136">
        <v>0</v>
      </c>
      <c r="J11" s="115"/>
      <c r="K11" s="116"/>
      <c r="L11" s="253"/>
      <c r="M11" s="253"/>
      <c r="N11" s="117"/>
      <c r="O11" s="123"/>
      <c r="P11" s="29"/>
      <c r="Q11" s="29"/>
      <c r="R11" s="139" t="s">
        <v>165</v>
      </c>
    </row>
    <row r="12" spans="1:17" ht="35.25" customHeight="1">
      <c r="A12" s="257" t="s">
        <v>5</v>
      </c>
      <c r="B12" s="259" t="s">
        <v>109</v>
      </c>
      <c r="C12" s="259"/>
      <c r="D12" s="259"/>
      <c r="E12" s="236" t="s">
        <v>5</v>
      </c>
      <c r="F12" s="287" t="s">
        <v>110</v>
      </c>
      <c r="G12" s="235" t="s">
        <v>6</v>
      </c>
      <c r="H12" s="236" t="s">
        <v>174</v>
      </c>
      <c r="I12" s="236"/>
      <c r="J12" s="258" t="s">
        <v>7</v>
      </c>
      <c r="K12" s="258"/>
      <c r="L12" s="261" t="s">
        <v>96</v>
      </c>
      <c r="M12" s="261"/>
      <c r="N12" s="261"/>
      <c r="O12" s="261"/>
      <c r="P12" s="104"/>
      <c r="Q12" s="101"/>
    </row>
    <row r="13" spans="1:17" ht="31.5" customHeight="1">
      <c r="A13" s="257"/>
      <c r="B13" s="259"/>
      <c r="C13" s="259"/>
      <c r="D13" s="259"/>
      <c r="E13" s="236"/>
      <c r="F13" s="288"/>
      <c r="G13" s="235"/>
      <c r="H13" s="97" t="s">
        <v>8</v>
      </c>
      <c r="I13" s="106" t="s">
        <v>62</v>
      </c>
      <c r="J13" s="97" t="s">
        <v>8</v>
      </c>
      <c r="K13" s="106" t="s">
        <v>62</v>
      </c>
      <c r="L13" s="105" t="s">
        <v>97</v>
      </c>
      <c r="M13" s="105" t="s">
        <v>97</v>
      </c>
      <c r="N13" s="105" t="s">
        <v>97</v>
      </c>
      <c r="O13" s="105" t="s">
        <v>97</v>
      </c>
      <c r="P13" s="96"/>
      <c r="Q13" s="96"/>
    </row>
    <row r="14" spans="1:17" ht="111.75" customHeight="1">
      <c r="A14" s="217">
        <v>1</v>
      </c>
      <c r="B14" s="238" t="s">
        <v>147</v>
      </c>
      <c r="C14" s="239"/>
      <c r="D14" s="240"/>
      <c r="E14" s="149">
        <v>1</v>
      </c>
      <c r="F14" s="167" t="s">
        <v>180</v>
      </c>
      <c r="G14" s="191" t="s">
        <v>179</v>
      </c>
      <c r="H14" s="208">
        <v>30</v>
      </c>
      <c r="I14" s="247">
        <v>0.34</v>
      </c>
      <c r="J14" s="151" t="s">
        <v>224</v>
      </c>
      <c r="K14" s="250" t="s">
        <v>148</v>
      </c>
      <c r="L14" s="105"/>
      <c r="M14" s="105"/>
      <c r="N14" s="105"/>
      <c r="O14" s="105"/>
      <c r="P14" s="96"/>
      <c r="Q14" s="96"/>
    </row>
    <row r="15" spans="1:17" ht="111.75" customHeight="1">
      <c r="A15" s="218"/>
      <c r="B15" s="241"/>
      <c r="C15" s="242"/>
      <c r="D15" s="243"/>
      <c r="E15" s="149">
        <v>2</v>
      </c>
      <c r="F15" s="167" t="s">
        <v>225</v>
      </c>
      <c r="G15" s="191" t="s">
        <v>179</v>
      </c>
      <c r="H15" s="208">
        <v>5</v>
      </c>
      <c r="I15" s="248"/>
      <c r="J15" s="151" t="s">
        <v>226</v>
      </c>
      <c r="K15" s="251"/>
      <c r="L15" s="105"/>
      <c r="M15" s="105"/>
      <c r="N15" s="105"/>
      <c r="O15" s="105"/>
      <c r="P15" s="96"/>
      <c r="Q15" s="96"/>
    </row>
    <row r="16" spans="1:17" ht="111.75" customHeight="1">
      <c r="A16" s="218"/>
      <c r="B16" s="241"/>
      <c r="C16" s="242"/>
      <c r="D16" s="243"/>
      <c r="E16" s="149">
        <v>3</v>
      </c>
      <c r="F16" s="167" t="s">
        <v>181</v>
      </c>
      <c r="G16" s="177" t="s">
        <v>183</v>
      </c>
      <c r="H16" s="208">
        <v>87</v>
      </c>
      <c r="I16" s="248"/>
      <c r="J16" s="151" t="s">
        <v>227</v>
      </c>
      <c r="K16" s="251"/>
      <c r="L16" s="105"/>
      <c r="M16" s="105"/>
      <c r="N16" s="105"/>
      <c r="O16" s="105"/>
      <c r="P16" s="96"/>
      <c r="Q16" s="96"/>
    </row>
    <row r="17" spans="1:17" ht="111.75" customHeight="1">
      <c r="A17" s="219"/>
      <c r="B17" s="244"/>
      <c r="C17" s="245"/>
      <c r="D17" s="246"/>
      <c r="E17" s="149">
        <v>4</v>
      </c>
      <c r="F17" s="167" t="s">
        <v>182</v>
      </c>
      <c r="G17" s="177" t="s">
        <v>183</v>
      </c>
      <c r="H17" s="209">
        <v>1</v>
      </c>
      <c r="I17" s="249"/>
      <c r="J17" s="151" t="s">
        <v>184</v>
      </c>
      <c r="K17" s="252"/>
      <c r="L17" s="105"/>
      <c r="M17" s="105"/>
      <c r="N17" s="105"/>
      <c r="O17" s="105"/>
      <c r="P17" s="96"/>
      <c r="Q17" s="96"/>
    </row>
    <row r="18" spans="1:17" s="4" customFormat="1" ht="117" customHeight="1">
      <c r="A18" s="137">
        <v>2</v>
      </c>
      <c r="B18" s="222" t="s">
        <v>150</v>
      </c>
      <c r="C18" s="223"/>
      <c r="D18" s="224"/>
      <c r="E18" s="107">
        <v>1</v>
      </c>
      <c r="F18" s="167" t="s">
        <v>150</v>
      </c>
      <c r="G18" s="170" t="s">
        <v>183</v>
      </c>
      <c r="H18" s="131">
        <v>1</v>
      </c>
      <c r="I18" s="131">
        <v>1</v>
      </c>
      <c r="J18" s="151" t="s">
        <v>184</v>
      </c>
      <c r="K18" s="150" t="s">
        <v>149</v>
      </c>
      <c r="L18" s="2">
        <v>0</v>
      </c>
      <c r="M18" s="40"/>
      <c r="N18" s="40"/>
      <c r="O18" s="40"/>
      <c r="P18" s="102"/>
      <c r="Q18" s="102"/>
    </row>
    <row r="19" spans="1:17" s="4" customFormat="1" ht="23.25" customHeight="1">
      <c r="A19" s="289" t="s">
        <v>111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1"/>
      <c r="L19" s="109">
        <f>+M19+N19+O19</f>
        <v>0</v>
      </c>
      <c r="M19" s="108"/>
      <c r="N19" s="108"/>
      <c r="O19" s="108"/>
      <c r="P19" s="1"/>
      <c r="Q19" s="1"/>
    </row>
    <row r="20" spans="1:17" s="4" customFormat="1" ht="23.25" customHeight="1">
      <c r="A20" s="237" t="s">
        <v>112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1"/>
      <c r="Q20" s="1"/>
    </row>
    <row r="21" spans="1:17" s="4" customFormat="1" ht="23.25" customHeight="1">
      <c r="A21" s="232" t="s">
        <v>86</v>
      </c>
      <c r="B21" s="233"/>
      <c r="C21" s="234" t="s">
        <v>64</v>
      </c>
      <c r="D21" s="234"/>
      <c r="E21" s="234"/>
      <c r="F21" s="234"/>
      <c r="G21" s="234"/>
      <c r="H21" s="234"/>
      <c r="I21" s="130" t="s">
        <v>13</v>
      </c>
      <c r="J21" s="128"/>
      <c r="L21" s="27"/>
      <c r="M21" s="1"/>
      <c r="N21" s="1"/>
      <c r="O21" s="1"/>
      <c r="P21" s="1"/>
      <c r="Q21" s="1"/>
    </row>
    <row r="22" spans="1:17" s="4" customFormat="1" ht="23.25" customHeight="1">
      <c r="A22" s="232">
        <v>0</v>
      </c>
      <c r="B22" s="233"/>
      <c r="C22" s="225" t="s">
        <v>223</v>
      </c>
      <c r="D22" s="226"/>
      <c r="E22" s="226"/>
      <c r="F22" s="226"/>
      <c r="G22" s="226"/>
      <c r="H22" s="227"/>
      <c r="I22" s="213">
        <v>43080</v>
      </c>
      <c r="J22" s="129"/>
      <c r="K22" s="26"/>
      <c r="L22" s="27"/>
      <c r="M22" s="1"/>
      <c r="N22" s="1"/>
      <c r="O22" s="1"/>
      <c r="P22" s="1"/>
      <c r="Q22" s="1"/>
    </row>
    <row r="23" spans="1:17" s="4" customFormat="1" ht="26.25" customHeight="1">
      <c r="A23" s="232">
        <v>1</v>
      </c>
      <c r="B23" s="233"/>
      <c r="C23" s="225" t="s">
        <v>229</v>
      </c>
      <c r="D23" s="226"/>
      <c r="E23" s="226"/>
      <c r="F23" s="226"/>
      <c r="G23" s="226"/>
      <c r="H23" s="227"/>
      <c r="I23" s="216">
        <v>43236</v>
      </c>
      <c r="J23" s="129"/>
      <c r="K23" s="26"/>
      <c r="L23" s="27"/>
      <c r="M23" s="1"/>
      <c r="N23" s="1"/>
      <c r="O23" s="1"/>
      <c r="P23" s="1"/>
      <c r="Q23" s="1"/>
    </row>
    <row r="24" spans="1:17" s="4" customFormat="1" ht="17.25" customHeight="1">
      <c r="A24" s="1"/>
      <c r="B24" s="26"/>
      <c r="C24" s="26"/>
      <c r="D24" s="33"/>
      <c r="E24" s="33"/>
      <c r="F24" s="33"/>
      <c r="G24" s="33"/>
      <c r="H24" s="33"/>
      <c r="I24" s="33"/>
      <c r="J24" s="33"/>
      <c r="K24" s="26"/>
      <c r="L24" s="27"/>
      <c r="M24" s="1"/>
      <c r="N24" s="1"/>
      <c r="O24" s="1"/>
      <c r="P24" s="1"/>
      <c r="Q24" s="1"/>
    </row>
    <row r="25" spans="1:17" s="4" customFormat="1" ht="21.75" customHeight="1">
      <c r="A25" s="1"/>
      <c r="B25" s="24"/>
      <c r="C25" s="229" t="s">
        <v>10</v>
      </c>
      <c r="D25" s="221"/>
      <c r="E25" s="221"/>
      <c r="F25" s="221"/>
      <c r="G25" s="228" t="s">
        <v>87</v>
      </c>
      <c r="H25" s="228"/>
      <c r="I25" s="228"/>
      <c r="J25" s="126"/>
      <c r="K25" s="126"/>
      <c r="L25" s="126"/>
      <c r="M25" s="126"/>
      <c r="N25" s="103"/>
      <c r="O25" s="103"/>
      <c r="P25" s="103"/>
      <c r="Q25" s="103"/>
    </row>
    <row r="26" spans="1:18" ht="29.25" customHeight="1">
      <c r="A26" s="230" t="s">
        <v>11</v>
      </c>
      <c r="B26" s="231"/>
      <c r="C26" s="229" t="s">
        <v>170</v>
      </c>
      <c r="D26" s="221"/>
      <c r="E26" s="221"/>
      <c r="F26" s="221"/>
      <c r="G26" s="228" t="s">
        <v>166</v>
      </c>
      <c r="H26" s="228"/>
      <c r="I26" s="228"/>
      <c r="J26" s="127"/>
      <c r="K26" s="127"/>
      <c r="L26" s="127"/>
      <c r="M26" s="127"/>
      <c r="N26" s="34"/>
      <c r="O26" s="34"/>
      <c r="P26" s="34"/>
      <c r="Q26" s="34"/>
      <c r="R26" s="34"/>
    </row>
    <row r="27" spans="1:18" ht="29.25" customHeight="1">
      <c r="A27" s="230" t="s">
        <v>12</v>
      </c>
      <c r="B27" s="231"/>
      <c r="C27" s="229" t="s">
        <v>167</v>
      </c>
      <c r="D27" s="221"/>
      <c r="E27" s="221"/>
      <c r="F27" s="221"/>
      <c r="G27" s="228" t="s">
        <v>168</v>
      </c>
      <c r="H27" s="228"/>
      <c r="I27" s="228"/>
      <c r="J27" s="127"/>
      <c r="K27" s="127"/>
      <c r="L27" s="127"/>
      <c r="M27" s="127"/>
      <c r="N27" s="34"/>
      <c r="O27" s="34"/>
      <c r="P27" s="34"/>
      <c r="Q27" s="34"/>
      <c r="R27" s="34"/>
    </row>
    <row r="28" spans="1:18" ht="29.25" customHeight="1">
      <c r="A28" s="262" t="s">
        <v>73</v>
      </c>
      <c r="B28" s="264"/>
      <c r="C28" s="220"/>
      <c r="D28" s="221"/>
      <c r="E28" s="221"/>
      <c r="F28" s="221"/>
      <c r="G28" s="273"/>
      <c r="H28" s="228"/>
      <c r="I28" s="228"/>
      <c r="J28" s="127"/>
      <c r="K28" s="127"/>
      <c r="L28" s="127"/>
      <c r="M28" s="127"/>
      <c r="N28" s="34"/>
      <c r="O28" s="34"/>
      <c r="P28" s="34"/>
      <c r="Q28" s="34"/>
      <c r="R28" s="34"/>
    </row>
    <row r="29" spans="1:18" ht="29.25" customHeight="1">
      <c r="A29" s="230" t="s">
        <v>13</v>
      </c>
      <c r="B29" s="231"/>
      <c r="C29" s="284">
        <v>43236</v>
      </c>
      <c r="D29" s="263"/>
      <c r="E29" s="263"/>
      <c r="F29" s="263"/>
      <c r="G29" s="286">
        <f>C29</f>
        <v>43236</v>
      </c>
      <c r="H29" s="283"/>
      <c r="I29" s="283"/>
      <c r="J29" s="127"/>
      <c r="K29" s="127"/>
      <c r="L29" s="127"/>
      <c r="M29" s="127"/>
      <c r="N29" s="34"/>
      <c r="O29" s="34"/>
      <c r="P29" s="34"/>
      <c r="Q29" s="34"/>
      <c r="R29" s="34"/>
    </row>
    <row r="34" spans="11:12" ht="12.75">
      <c r="K34" s="4"/>
      <c r="L34" s="4"/>
    </row>
    <row r="35" spans="11:12" ht="12.75">
      <c r="K35" s="210"/>
      <c r="L35" s="4"/>
    </row>
    <row r="36" spans="11:12" ht="12.75">
      <c r="K36" s="210"/>
      <c r="L36" s="4"/>
    </row>
    <row r="37" spans="11:12" ht="12.75">
      <c r="K37" s="210"/>
      <c r="L37" s="4"/>
    </row>
    <row r="38" spans="11:12" ht="12.75">
      <c r="K38" s="210"/>
      <c r="L38" s="4"/>
    </row>
    <row r="39" spans="11:12" ht="12.75">
      <c r="K39" s="210"/>
      <c r="L39" s="4"/>
    </row>
    <row r="40" spans="11:12" ht="12.75">
      <c r="K40" s="4"/>
      <c r="L40" s="4"/>
    </row>
    <row r="41" spans="11:12" ht="12.75">
      <c r="K41" s="4"/>
      <c r="L41" s="4"/>
    </row>
  </sheetData>
  <sheetProtection/>
  <mergeCells count="59">
    <mergeCell ref="C29:F29"/>
    <mergeCell ref="A6:C6"/>
    <mergeCell ref="A10:C10"/>
    <mergeCell ref="G29:I29"/>
    <mergeCell ref="F12:F13"/>
    <mergeCell ref="A19:K19"/>
    <mergeCell ref="A26:B26"/>
    <mergeCell ref="A28:B28"/>
    <mergeCell ref="A29:B29"/>
    <mergeCell ref="G27:I27"/>
    <mergeCell ref="G28:I28"/>
    <mergeCell ref="A1:B4"/>
    <mergeCell ref="A5:O5"/>
    <mergeCell ref="C1:J2"/>
    <mergeCell ref="C3:J4"/>
    <mergeCell ref="K1:O1"/>
    <mergeCell ref="K2:O2"/>
    <mergeCell ref="K3:M3"/>
    <mergeCell ref="N3:O3"/>
    <mergeCell ref="N4:O4"/>
    <mergeCell ref="L12:O12"/>
    <mergeCell ref="K4:M4"/>
    <mergeCell ref="D6:G6"/>
    <mergeCell ref="L9:M9"/>
    <mergeCell ref="D9:G9"/>
    <mergeCell ref="L7:M7"/>
    <mergeCell ref="D8:G8"/>
    <mergeCell ref="D7:G7"/>
    <mergeCell ref="L6:M6"/>
    <mergeCell ref="K14:K17"/>
    <mergeCell ref="L11:M11"/>
    <mergeCell ref="A7:C7"/>
    <mergeCell ref="A12:A13"/>
    <mergeCell ref="J12:K12"/>
    <mergeCell ref="H12:I12"/>
    <mergeCell ref="B12:D13"/>
    <mergeCell ref="A9:C9"/>
    <mergeCell ref="A8:C8"/>
    <mergeCell ref="D10:G10"/>
    <mergeCell ref="A22:B22"/>
    <mergeCell ref="C21:H21"/>
    <mergeCell ref="G12:G13"/>
    <mergeCell ref="E12:E13"/>
    <mergeCell ref="C25:F25"/>
    <mergeCell ref="A23:B23"/>
    <mergeCell ref="C23:H23"/>
    <mergeCell ref="A20:O20"/>
    <mergeCell ref="B14:D17"/>
    <mergeCell ref="I14:I17"/>
    <mergeCell ref="A14:A17"/>
    <mergeCell ref="C28:F28"/>
    <mergeCell ref="B18:D18"/>
    <mergeCell ref="C22:H22"/>
    <mergeCell ref="G25:I25"/>
    <mergeCell ref="G26:I26"/>
    <mergeCell ref="C26:F26"/>
    <mergeCell ref="C27:F27"/>
    <mergeCell ref="A27:B27"/>
    <mergeCell ref="A21:B21"/>
  </mergeCells>
  <dataValidations count="1">
    <dataValidation type="list" allowBlank="1" showInputMessage="1" showErrorMessage="1" sqref="L13:O13">
      <formula1>$R$1:$R$11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100" zoomScalePageLayoutView="0" workbookViewId="0" topLeftCell="B66">
      <selection activeCell="F80" sqref="F80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5" customWidth="1"/>
    <col min="8" max="8" width="7.00390625" style="5" customWidth="1"/>
    <col min="9" max="9" width="6.7109375" style="5" customWidth="1"/>
    <col min="10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71"/>
      <c r="B1" s="342" t="s">
        <v>14</v>
      </c>
      <c r="C1" s="343"/>
      <c r="D1" s="343"/>
      <c r="E1" s="343"/>
      <c r="F1" s="343"/>
      <c r="G1" s="343"/>
      <c r="H1" s="343"/>
      <c r="I1" s="343"/>
      <c r="J1" s="343"/>
      <c r="K1" s="327" t="s">
        <v>65</v>
      </c>
      <c r="L1" s="328"/>
      <c r="M1" s="328"/>
      <c r="N1" s="328"/>
      <c r="O1" s="328"/>
      <c r="P1" s="328"/>
      <c r="Q1" s="328"/>
      <c r="R1" s="329"/>
    </row>
    <row r="2" spans="1:18" ht="25.5" customHeight="1">
      <c r="A2" s="372"/>
      <c r="B2" s="344"/>
      <c r="C2" s="345"/>
      <c r="D2" s="345"/>
      <c r="E2" s="345"/>
      <c r="F2" s="345"/>
      <c r="G2" s="345"/>
      <c r="H2" s="345"/>
      <c r="I2" s="345"/>
      <c r="J2" s="345"/>
      <c r="K2" s="330" t="s">
        <v>52</v>
      </c>
      <c r="L2" s="331"/>
      <c r="M2" s="331"/>
      <c r="N2" s="331"/>
      <c r="O2" s="331"/>
      <c r="P2" s="331"/>
      <c r="Q2" s="331"/>
      <c r="R2" s="332"/>
    </row>
    <row r="3" spans="1:18" ht="33" customHeight="1">
      <c r="A3" s="372"/>
      <c r="B3" s="348" t="s">
        <v>50</v>
      </c>
      <c r="C3" s="349"/>
      <c r="D3" s="349"/>
      <c r="E3" s="349"/>
      <c r="F3" s="349"/>
      <c r="G3" s="349"/>
      <c r="H3" s="349"/>
      <c r="I3" s="349"/>
      <c r="J3" s="350"/>
      <c r="K3" s="333" t="s">
        <v>53</v>
      </c>
      <c r="L3" s="333"/>
      <c r="M3" s="333"/>
      <c r="N3" s="333"/>
      <c r="O3" s="334" t="s">
        <v>67</v>
      </c>
      <c r="P3" s="334"/>
      <c r="Q3" s="334"/>
      <c r="R3" s="335"/>
    </row>
    <row r="4" spans="1:18" ht="21.75" customHeight="1" thickBot="1">
      <c r="A4" s="372"/>
      <c r="B4" s="351"/>
      <c r="C4" s="352"/>
      <c r="D4" s="352"/>
      <c r="E4" s="352"/>
      <c r="F4" s="352"/>
      <c r="G4" s="352"/>
      <c r="H4" s="352"/>
      <c r="I4" s="352"/>
      <c r="J4" s="353"/>
      <c r="K4" s="363" t="str">
        <f>+'POA H.A.'!K4</f>
        <v>Versión 0</v>
      </c>
      <c r="L4" s="364"/>
      <c r="M4" s="364"/>
      <c r="N4" s="365"/>
      <c r="O4" s="366">
        <f>+'POA H.A.'!N4</f>
        <v>42999</v>
      </c>
      <c r="P4" s="367"/>
      <c r="Q4" s="367"/>
      <c r="R4" s="368"/>
    </row>
    <row r="5" spans="1:18" ht="12.75" customHeight="1">
      <c r="A5" s="336" t="s">
        <v>54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8"/>
    </row>
    <row r="6" spans="1:18" ht="12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1"/>
    </row>
    <row r="7" spans="1:18" ht="18" customHeight="1">
      <c r="A7" s="375" t="s">
        <v>175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</row>
    <row r="8" spans="1:18" ht="13.5" thickBot="1">
      <c r="A8" s="375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</row>
    <row r="9" spans="1:18" s="35" customFormat="1" ht="18" customHeight="1">
      <c r="A9" s="354" t="s">
        <v>88</v>
      </c>
      <c r="B9" s="355"/>
      <c r="C9" s="355"/>
      <c r="D9" s="355"/>
      <c r="E9" s="355"/>
      <c r="F9" s="35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18" ht="12.75" customHeight="1">
      <c r="A10" s="373" t="s">
        <v>85</v>
      </c>
      <c r="B10" s="374"/>
      <c r="C10" s="318" t="s">
        <v>84</v>
      </c>
      <c r="D10" s="318" t="s">
        <v>81</v>
      </c>
      <c r="E10" s="312" t="s">
        <v>17</v>
      </c>
      <c r="F10" s="312" t="s">
        <v>82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90"/>
    </row>
    <row r="11" spans="1:18" ht="12.75">
      <c r="A11" s="316"/>
      <c r="B11" s="347"/>
      <c r="C11" s="318"/>
      <c r="D11" s="318"/>
      <c r="E11" s="312"/>
      <c r="F11" s="312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91"/>
    </row>
    <row r="12" spans="1:18" ht="12.75">
      <c r="A12" s="302" t="s">
        <v>83</v>
      </c>
      <c r="B12" s="303"/>
      <c r="C12" s="40"/>
      <c r="D12" s="41"/>
      <c r="E12" s="42"/>
      <c r="F12" s="4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91"/>
    </row>
    <row r="13" spans="1:18" ht="12.75">
      <c r="A13" s="302" t="s">
        <v>77</v>
      </c>
      <c r="B13" s="326"/>
      <c r="C13" s="43"/>
      <c r="D13" s="44"/>
      <c r="E13" s="43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2"/>
    </row>
    <row r="14" spans="1:18" ht="12.75">
      <c r="A14" s="302" t="s">
        <v>78</v>
      </c>
      <c r="B14" s="326"/>
      <c r="C14" s="43"/>
      <c r="D14" s="44"/>
      <c r="E14" s="43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92"/>
    </row>
    <row r="15" spans="1:18" ht="12.75">
      <c r="A15" s="302" t="s">
        <v>79</v>
      </c>
      <c r="B15" s="326"/>
      <c r="C15" s="43"/>
      <c r="D15" s="44"/>
      <c r="E15" s="43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92"/>
    </row>
    <row r="16" spans="1:18" ht="12.75">
      <c r="A16" s="302" t="s">
        <v>80</v>
      </c>
      <c r="B16" s="326"/>
      <c r="C16" s="43"/>
      <c r="D16" s="44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92"/>
    </row>
    <row r="17" spans="1:18" ht="13.5" thickBot="1">
      <c r="A17" s="320" t="s">
        <v>29</v>
      </c>
      <c r="B17" s="321"/>
      <c r="C17" s="321"/>
      <c r="D17" s="321"/>
      <c r="E17" s="322"/>
      <c r="F17" s="56">
        <f>SUM(F12:F16)</f>
        <v>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8.75" customHeight="1">
      <c r="A18" s="369" t="s">
        <v>98</v>
      </c>
      <c r="B18" s="370"/>
      <c r="C18" s="370"/>
      <c r="D18" s="370"/>
      <c r="E18" s="370"/>
      <c r="F18" s="37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1:18" s="7" customFormat="1" ht="11.25" customHeight="1">
      <c r="A19" s="313" t="s">
        <v>15</v>
      </c>
      <c r="B19" s="318" t="s">
        <v>16</v>
      </c>
      <c r="C19" s="312" t="s">
        <v>17</v>
      </c>
      <c r="D19" s="312" t="s">
        <v>18</v>
      </c>
      <c r="E19" s="318" t="s">
        <v>19</v>
      </c>
      <c r="F19" s="312" t="s">
        <v>20</v>
      </c>
      <c r="G19" s="360" t="s">
        <v>21</v>
      </c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2"/>
    </row>
    <row r="20" spans="1:18" s="8" customFormat="1" ht="8.25">
      <c r="A20" s="313"/>
      <c r="B20" s="318"/>
      <c r="C20" s="312"/>
      <c r="D20" s="312"/>
      <c r="E20" s="318"/>
      <c r="F20" s="312"/>
      <c r="G20" s="48" t="s">
        <v>22</v>
      </c>
      <c r="H20" s="48" t="s">
        <v>59</v>
      </c>
      <c r="I20" s="48" t="s">
        <v>23</v>
      </c>
      <c r="J20" s="48" t="s">
        <v>24</v>
      </c>
      <c r="K20" s="48" t="s">
        <v>25</v>
      </c>
      <c r="L20" s="48" t="s">
        <v>26</v>
      </c>
      <c r="M20" s="48" t="s">
        <v>27</v>
      </c>
      <c r="N20" s="48" t="s">
        <v>28</v>
      </c>
      <c r="O20" s="48" t="s">
        <v>55</v>
      </c>
      <c r="P20" s="48" t="s">
        <v>56</v>
      </c>
      <c r="Q20" s="48" t="s">
        <v>57</v>
      </c>
      <c r="R20" s="49" t="s">
        <v>58</v>
      </c>
    </row>
    <row r="21" spans="1:18" ht="12.75">
      <c r="A21" s="50"/>
      <c r="B21" s="40"/>
      <c r="C21" s="51"/>
      <c r="D21" s="44"/>
      <c r="E21" s="43"/>
      <c r="F21" s="4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</row>
    <row r="22" spans="1:18" ht="12.75">
      <c r="A22" s="54"/>
      <c r="B22" s="55"/>
      <c r="C22" s="51"/>
      <c r="D22" s="44"/>
      <c r="E22" s="43"/>
      <c r="F22" s="4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</row>
    <row r="23" spans="1:18" ht="12.75">
      <c r="A23" s="50"/>
      <c r="B23" s="40"/>
      <c r="C23" s="51"/>
      <c r="D23" s="44"/>
      <c r="E23" s="43"/>
      <c r="F23" s="44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1:18" ht="12.75">
      <c r="A24" s="50"/>
      <c r="B24" s="40"/>
      <c r="C24" s="51"/>
      <c r="D24" s="44"/>
      <c r="E24" s="43"/>
      <c r="F24" s="44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spans="1:18" ht="13.5" thickBot="1">
      <c r="A25" s="320" t="s">
        <v>29</v>
      </c>
      <c r="B25" s="321"/>
      <c r="C25" s="321"/>
      <c r="D25" s="321"/>
      <c r="E25" s="322"/>
      <c r="F25" s="56">
        <f>SUM(F21:F24)</f>
        <v>0</v>
      </c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5"/>
    </row>
    <row r="26" spans="1:18" s="4" customFormat="1" ht="18" customHeight="1" thickBot="1">
      <c r="A26" s="369" t="s">
        <v>30</v>
      </c>
      <c r="B26" s="370"/>
      <c r="C26" s="370"/>
      <c r="D26" s="370"/>
      <c r="E26" s="370"/>
      <c r="F26" s="370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s="9" customFormat="1" ht="16.5" customHeight="1">
      <c r="A27" s="379" t="s">
        <v>31</v>
      </c>
      <c r="B27" s="380"/>
      <c r="C27" s="217" t="s">
        <v>32</v>
      </c>
      <c r="D27" s="383" t="s">
        <v>17</v>
      </c>
      <c r="E27" s="310" t="s">
        <v>33</v>
      </c>
      <c r="F27" s="217" t="s">
        <v>20</v>
      </c>
      <c r="G27" s="360" t="s">
        <v>21</v>
      </c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2"/>
    </row>
    <row r="28" spans="1:18" s="7" customFormat="1" ht="14.25" customHeight="1">
      <c r="A28" s="381"/>
      <c r="B28" s="382"/>
      <c r="C28" s="219"/>
      <c r="D28" s="384"/>
      <c r="E28" s="311"/>
      <c r="F28" s="219"/>
      <c r="G28" s="48" t="s">
        <v>22</v>
      </c>
      <c r="H28" s="48" t="s">
        <v>59</v>
      </c>
      <c r="I28" s="48" t="s">
        <v>23</v>
      </c>
      <c r="J28" s="48" t="s">
        <v>24</v>
      </c>
      <c r="K28" s="48" t="s">
        <v>25</v>
      </c>
      <c r="L28" s="48" t="s">
        <v>26</v>
      </c>
      <c r="M28" s="48" t="s">
        <v>27</v>
      </c>
      <c r="N28" s="48" t="s">
        <v>28</v>
      </c>
      <c r="O28" s="48" t="s">
        <v>55</v>
      </c>
      <c r="P28" s="48" t="s">
        <v>56</v>
      </c>
      <c r="Q28" s="48" t="s">
        <v>57</v>
      </c>
      <c r="R28" s="49" t="s">
        <v>58</v>
      </c>
    </row>
    <row r="29" spans="1:18" s="8" customFormat="1" ht="12.75" customHeight="1">
      <c r="A29" s="377"/>
      <c r="B29" s="378"/>
      <c r="C29" s="59"/>
      <c r="D29" s="59"/>
      <c r="E29" s="60"/>
      <c r="F29" s="5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s="8" customFormat="1" ht="12.75" customHeight="1">
      <c r="A30" s="377"/>
      <c r="B30" s="378"/>
      <c r="C30" s="61"/>
      <c r="D30" s="61"/>
      <c r="E30" s="41"/>
      <c r="F30" s="44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1:18" s="8" customFormat="1" ht="12.75" customHeight="1">
      <c r="A31" s="377"/>
      <c r="B31" s="378"/>
      <c r="C31" s="61"/>
      <c r="D31" s="61"/>
      <c r="E31" s="41"/>
      <c r="F31" s="44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</row>
    <row r="32" spans="1:18" s="8" customFormat="1" ht="12.75" customHeight="1">
      <c r="A32" s="62"/>
      <c r="B32" s="63"/>
      <c r="C32" s="61"/>
      <c r="D32" s="61"/>
      <c r="E32" s="41"/>
      <c r="F32" s="44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</row>
    <row r="33" spans="1:18" ht="12.75" customHeight="1" thickBot="1">
      <c r="A33" s="320" t="s">
        <v>29</v>
      </c>
      <c r="B33" s="321"/>
      <c r="C33" s="321"/>
      <c r="D33" s="321"/>
      <c r="E33" s="322"/>
      <c r="F33" s="56">
        <f>SUM(F29:F32)</f>
        <v>0</v>
      </c>
      <c r="G33" s="64"/>
      <c r="H33" s="65"/>
      <c r="I33" s="65"/>
      <c r="J33" s="65"/>
      <c r="K33" s="65"/>
      <c r="L33" s="65"/>
      <c r="M33" s="66"/>
      <c r="N33" s="67"/>
      <c r="O33" s="67"/>
      <c r="P33" s="67"/>
      <c r="Q33" s="67"/>
      <c r="R33" s="68"/>
    </row>
    <row r="34" spans="1:18" s="4" customFormat="1" ht="18.75" customHeight="1" thickBot="1">
      <c r="A34" s="358" t="s">
        <v>34</v>
      </c>
      <c r="B34" s="359"/>
      <c r="C34" s="359"/>
      <c r="D34" s="359"/>
      <c r="E34" s="359"/>
      <c r="F34" s="359"/>
      <c r="G34" s="323"/>
      <c r="H34" s="324"/>
      <c r="I34" s="324"/>
      <c r="J34" s="324"/>
      <c r="K34" s="324"/>
      <c r="L34" s="324"/>
      <c r="M34" s="324"/>
      <c r="N34" s="57"/>
      <c r="O34" s="57"/>
      <c r="P34" s="57"/>
      <c r="Q34" s="57"/>
      <c r="R34" s="58"/>
    </row>
    <row r="35" spans="1:18" s="4" customFormat="1" ht="12.75">
      <c r="A35" s="69"/>
      <c r="B35" s="70"/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s="7" customFormat="1" ht="15.75" customHeight="1">
      <c r="A36" s="379" t="s">
        <v>31</v>
      </c>
      <c r="B36" s="380"/>
      <c r="C36" s="217" t="s">
        <v>32</v>
      </c>
      <c r="D36" s="383" t="s">
        <v>17</v>
      </c>
      <c r="E36" s="310" t="s">
        <v>33</v>
      </c>
      <c r="F36" s="217" t="s">
        <v>20</v>
      </c>
      <c r="G36" s="360" t="s">
        <v>21</v>
      </c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2"/>
    </row>
    <row r="37" spans="1:18" s="8" customFormat="1" ht="13.5" customHeight="1">
      <c r="A37" s="381"/>
      <c r="B37" s="382"/>
      <c r="C37" s="219"/>
      <c r="D37" s="384"/>
      <c r="E37" s="311"/>
      <c r="F37" s="219"/>
      <c r="G37" s="48" t="s">
        <v>22</v>
      </c>
      <c r="H37" s="48" t="s">
        <v>59</v>
      </c>
      <c r="I37" s="48" t="s">
        <v>23</v>
      </c>
      <c r="J37" s="48" t="s">
        <v>24</v>
      </c>
      <c r="K37" s="48" t="s">
        <v>25</v>
      </c>
      <c r="L37" s="48" t="s">
        <v>26</v>
      </c>
      <c r="M37" s="48" t="s">
        <v>27</v>
      </c>
      <c r="N37" s="48" t="s">
        <v>28</v>
      </c>
      <c r="O37" s="48" t="s">
        <v>55</v>
      </c>
      <c r="P37" s="48" t="s">
        <v>56</v>
      </c>
      <c r="Q37" s="48" t="s">
        <v>57</v>
      </c>
      <c r="R37" s="49" t="s">
        <v>58</v>
      </c>
    </row>
    <row r="38" spans="1:18" ht="12.75">
      <c r="A38" s="326"/>
      <c r="B38" s="303"/>
      <c r="C38" s="51"/>
      <c r="D38" s="44"/>
      <c r="E38" s="43"/>
      <c r="F38" s="4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>
      <c r="A39" s="326"/>
      <c r="B39" s="303"/>
      <c r="C39" s="51"/>
      <c r="D39" s="44"/>
      <c r="E39" s="43"/>
      <c r="F39" s="4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>
      <c r="A40" s="326"/>
      <c r="B40" s="303"/>
      <c r="C40" s="51"/>
      <c r="D40" s="44"/>
      <c r="E40" s="43"/>
      <c r="F40" s="4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>
      <c r="A41" s="326"/>
      <c r="B41" s="303"/>
      <c r="C41" s="51"/>
      <c r="D41" s="44"/>
      <c r="E41" s="43"/>
      <c r="F41" s="4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3.5" thickBot="1">
      <c r="A42" s="320" t="s">
        <v>29</v>
      </c>
      <c r="B42" s="321"/>
      <c r="C42" s="321"/>
      <c r="D42" s="321"/>
      <c r="E42" s="322"/>
      <c r="F42" s="76">
        <f>SUM(F38:F41)</f>
        <v>0</v>
      </c>
      <c r="G42" s="296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376"/>
    </row>
    <row r="43" spans="1:18" ht="21" customHeight="1" thickBot="1">
      <c r="A43" s="77" t="s">
        <v>37</v>
      </c>
      <c r="B43" s="78"/>
      <c r="C43" s="79"/>
      <c r="D43" s="80"/>
      <c r="E43" s="81"/>
      <c r="F43" s="8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</row>
    <row r="44" spans="1:18" s="7" customFormat="1" ht="16.5" customHeight="1">
      <c r="A44" s="314" t="s">
        <v>15</v>
      </c>
      <c r="B44" s="315"/>
      <c r="C44" s="318" t="s">
        <v>35</v>
      </c>
      <c r="D44" s="319" t="s">
        <v>17</v>
      </c>
      <c r="E44" s="310" t="s">
        <v>33</v>
      </c>
      <c r="F44" s="217" t="s">
        <v>20</v>
      </c>
      <c r="G44" s="292" t="s">
        <v>21</v>
      </c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4"/>
    </row>
    <row r="45" spans="1:18" s="8" customFormat="1" ht="13.5" customHeight="1">
      <c r="A45" s="316"/>
      <c r="B45" s="317"/>
      <c r="C45" s="318"/>
      <c r="D45" s="311"/>
      <c r="E45" s="311"/>
      <c r="F45" s="219"/>
      <c r="G45" s="48" t="s">
        <v>22</v>
      </c>
      <c r="H45" s="48" t="s">
        <v>59</v>
      </c>
      <c r="I45" s="48" t="s">
        <v>23</v>
      </c>
      <c r="J45" s="48" t="s">
        <v>24</v>
      </c>
      <c r="K45" s="48" t="s">
        <v>25</v>
      </c>
      <c r="L45" s="48" t="s">
        <v>26</v>
      </c>
      <c r="M45" s="48" t="s">
        <v>27</v>
      </c>
      <c r="N45" s="48" t="s">
        <v>28</v>
      </c>
      <c r="O45" s="48" t="s">
        <v>55</v>
      </c>
      <c r="P45" s="48" t="s">
        <v>56</v>
      </c>
      <c r="Q45" s="48" t="s">
        <v>57</v>
      </c>
      <c r="R45" s="49" t="s">
        <v>58</v>
      </c>
    </row>
    <row r="46" spans="1:18" ht="12.75">
      <c r="A46" s="316"/>
      <c r="B46" s="317"/>
      <c r="C46" s="51"/>
      <c r="D46" s="44"/>
      <c r="E46" s="43"/>
      <c r="F46" s="4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>
      <c r="A47" s="356"/>
      <c r="B47" s="357"/>
      <c r="C47" s="51"/>
      <c r="D47" s="44"/>
      <c r="E47" s="43"/>
      <c r="F47" s="4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>
      <c r="A48" s="356"/>
      <c r="B48" s="357"/>
      <c r="C48" s="51"/>
      <c r="D48" s="44"/>
      <c r="E48" s="43"/>
      <c r="F48" s="4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>
      <c r="A49" s="82"/>
      <c r="B49" s="83"/>
      <c r="C49" s="51"/>
      <c r="D49" s="44"/>
      <c r="E49" s="43"/>
      <c r="F49" s="44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3.5" thickBot="1">
      <c r="A50" s="320" t="s">
        <v>29</v>
      </c>
      <c r="B50" s="321"/>
      <c r="C50" s="321"/>
      <c r="D50" s="321"/>
      <c r="E50" s="322"/>
      <c r="F50" s="76">
        <f>SUM(F46:F49)</f>
        <v>0</v>
      </c>
      <c r="G50" s="323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5"/>
    </row>
    <row r="51" spans="1:18" ht="21.75" customHeight="1" thickBot="1">
      <c r="A51" s="77" t="s">
        <v>38</v>
      </c>
      <c r="B51" s="78"/>
      <c r="C51" s="79"/>
      <c r="D51" s="80"/>
      <c r="E51" s="81"/>
      <c r="F51" s="8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1:18" s="7" customFormat="1" ht="12.75" customHeight="1">
      <c r="A52" s="313" t="s">
        <v>15</v>
      </c>
      <c r="B52" s="318" t="s">
        <v>39</v>
      </c>
      <c r="C52" s="385" t="s">
        <v>40</v>
      </c>
      <c r="D52" s="387" t="s">
        <v>41</v>
      </c>
      <c r="E52" s="318" t="s">
        <v>42</v>
      </c>
      <c r="F52" s="217" t="s">
        <v>20</v>
      </c>
      <c r="G52" s="292" t="s">
        <v>21</v>
      </c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4"/>
    </row>
    <row r="53" spans="1:18" s="8" customFormat="1" ht="13.5" customHeight="1">
      <c r="A53" s="313"/>
      <c r="B53" s="318"/>
      <c r="C53" s="386"/>
      <c r="D53" s="387"/>
      <c r="E53" s="318"/>
      <c r="F53" s="219"/>
      <c r="G53" s="48" t="s">
        <v>22</v>
      </c>
      <c r="H53" s="48" t="s">
        <v>59</v>
      </c>
      <c r="I53" s="48" t="s">
        <v>23</v>
      </c>
      <c r="J53" s="48" t="s">
        <v>24</v>
      </c>
      <c r="K53" s="48" t="s">
        <v>25</v>
      </c>
      <c r="L53" s="48" t="s">
        <v>26</v>
      </c>
      <c r="M53" s="48" t="s">
        <v>27</v>
      </c>
      <c r="N53" s="48" t="s">
        <v>28</v>
      </c>
      <c r="O53" s="48" t="s">
        <v>55</v>
      </c>
      <c r="P53" s="48" t="s">
        <v>56</v>
      </c>
      <c r="Q53" s="48" t="s">
        <v>57</v>
      </c>
      <c r="R53" s="49" t="s">
        <v>58</v>
      </c>
    </row>
    <row r="54" spans="1:18" ht="12.75">
      <c r="A54" s="50"/>
      <c r="B54" s="43"/>
      <c r="C54" s="51"/>
      <c r="D54" s="44"/>
      <c r="E54" s="43"/>
      <c r="F54" s="44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>
      <c r="A55" s="50"/>
      <c r="B55" s="43"/>
      <c r="C55" s="51"/>
      <c r="D55" s="44"/>
      <c r="E55" s="43"/>
      <c r="F55" s="4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>
      <c r="A56" s="50"/>
      <c r="B56" s="43"/>
      <c r="C56" s="51"/>
      <c r="D56" s="44"/>
      <c r="E56" s="43"/>
      <c r="F56" s="44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>
      <c r="A57" s="50"/>
      <c r="B57" s="43"/>
      <c r="C57" s="51"/>
      <c r="D57" s="44"/>
      <c r="E57" s="43"/>
      <c r="F57" s="44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3.5" thickBot="1">
      <c r="A58" s="320" t="s">
        <v>29</v>
      </c>
      <c r="B58" s="321"/>
      <c r="C58" s="321"/>
      <c r="D58" s="321"/>
      <c r="E58" s="322"/>
      <c r="F58" s="84">
        <f>SUM(F54:F57)</f>
        <v>0</v>
      </c>
      <c r="G58" s="323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5"/>
    </row>
    <row r="59" spans="1:18" ht="22.5" customHeight="1" thickBot="1">
      <c r="A59" s="77" t="s">
        <v>43</v>
      </c>
      <c r="B59" s="78"/>
      <c r="C59" s="79"/>
      <c r="D59" s="80"/>
      <c r="E59" s="81"/>
      <c r="F59" s="80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</row>
    <row r="60" spans="1:18" s="7" customFormat="1" ht="12.75" customHeight="1">
      <c r="A60" s="314" t="s">
        <v>15</v>
      </c>
      <c r="B60" s="346"/>
      <c r="C60" s="346"/>
      <c r="D60" s="315"/>
      <c r="E60" s="318" t="s">
        <v>39</v>
      </c>
      <c r="F60" s="312" t="s">
        <v>36</v>
      </c>
      <c r="G60" s="292" t="s">
        <v>21</v>
      </c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4"/>
    </row>
    <row r="61" spans="1:18" s="8" customFormat="1" ht="13.5" customHeight="1">
      <c r="A61" s="316"/>
      <c r="B61" s="347"/>
      <c r="C61" s="347"/>
      <c r="D61" s="317"/>
      <c r="E61" s="318"/>
      <c r="F61" s="312"/>
      <c r="G61" s="48" t="s">
        <v>22</v>
      </c>
      <c r="H61" s="48" t="s">
        <v>59</v>
      </c>
      <c r="I61" s="48" t="s">
        <v>23</v>
      </c>
      <c r="J61" s="48" t="s">
        <v>24</v>
      </c>
      <c r="K61" s="48" t="s">
        <v>25</v>
      </c>
      <c r="L61" s="48" t="s">
        <v>26</v>
      </c>
      <c r="M61" s="48" t="s">
        <v>27</v>
      </c>
      <c r="N61" s="48" t="s">
        <v>28</v>
      </c>
      <c r="O61" s="48" t="s">
        <v>55</v>
      </c>
      <c r="P61" s="48" t="s">
        <v>56</v>
      </c>
      <c r="Q61" s="48" t="s">
        <v>57</v>
      </c>
      <c r="R61" s="49" t="s">
        <v>58</v>
      </c>
    </row>
    <row r="62" spans="1:18" ht="12.75">
      <c r="A62" s="302"/>
      <c r="B62" s="326"/>
      <c r="C62" s="326"/>
      <c r="D62" s="303"/>
      <c r="E62" s="43"/>
      <c r="F62" s="44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/>
    </row>
    <row r="63" spans="1:18" ht="12.75">
      <c r="A63" s="302"/>
      <c r="B63" s="326"/>
      <c r="C63" s="326"/>
      <c r="D63" s="303"/>
      <c r="E63" s="43"/>
      <c r="F63" s="4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</row>
    <row r="64" spans="1:18" ht="12.75">
      <c r="A64" s="302"/>
      <c r="B64" s="326"/>
      <c r="C64" s="326"/>
      <c r="D64" s="303"/>
      <c r="E64" s="43"/>
      <c r="F64" s="4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</row>
    <row r="65" spans="1:18" ht="12.75">
      <c r="A65" s="302"/>
      <c r="B65" s="326"/>
      <c r="C65" s="326"/>
      <c r="D65" s="303"/>
      <c r="E65" s="43"/>
      <c r="F65" s="44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3"/>
    </row>
    <row r="66" spans="1:18" ht="13.5" thickBot="1">
      <c r="A66" s="320" t="s">
        <v>29</v>
      </c>
      <c r="B66" s="321"/>
      <c r="C66" s="321"/>
      <c r="D66" s="321"/>
      <c r="E66" s="322"/>
      <c r="F66" s="84">
        <f>SUM(F62:F65)</f>
        <v>0</v>
      </c>
      <c r="G66" s="323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5"/>
    </row>
    <row r="67" spans="1:18" s="4" customFormat="1" ht="19.5" customHeight="1" thickBot="1">
      <c r="A67" s="77" t="s">
        <v>44</v>
      </c>
      <c r="B67" s="78"/>
      <c r="C67" s="79"/>
      <c r="D67" s="80"/>
      <c r="E67" s="81"/>
      <c r="F67" s="8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spans="1:18" s="7" customFormat="1" ht="12.75" customHeight="1">
      <c r="A68" s="314" t="s">
        <v>15</v>
      </c>
      <c r="B68" s="315"/>
      <c r="C68" s="318" t="s">
        <v>35</v>
      </c>
      <c r="D68" s="319" t="s">
        <v>17</v>
      </c>
      <c r="E68" s="310" t="s">
        <v>33</v>
      </c>
      <c r="F68" s="217" t="s">
        <v>20</v>
      </c>
      <c r="G68" s="292" t="s">
        <v>21</v>
      </c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4"/>
    </row>
    <row r="69" spans="1:18" s="8" customFormat="1" ht="13.5" customHeight="1">
      <c r="A69" s="316"/>
      <c r="B69" s="317"/>
      <c r="C69" s="318"/>
      <c r="D69" s="311"/>
      <c r="E69" s="311"/>
      <c r="F69" s="219"/>
      <c r="G69" s="48" t="s">
        <v>22</v>
      </c>
      <c r="H69" s="48" t="s">
        <v>59</v>
      </c>
      <c r="I69" s="48" t="s">
        <v>23</v>
      </c>
      <c r="J69" s="48" t="s">
        <v>24</v>
      </c>
      <c r="K69" s="48" t="s">
        <v>25</v>
      </c>
      <c r="L69" s="48" t="s">
        <v>26</v>
      </c>
      <c r="M69" s="48" t="s">
        <v>27</v>
      </c>
      <c r="N69" s="48" t="s">
        <v>28</v>
      </c>
      <c r="O69" s="48" t="s">
        <v>55</v>
      </c>
      <c r="P69" s="48" t="s">
        <v>56</v>
      </c>
      <c r="Q69" s="48" t="s">
        <v>57</v>
      </c>
      <c r="R69" s="49" t="s">
        <v>58</v>
      </c>
    </row>
    <row r="70" spans="1:18" ht="12.75">
      <c r="A70" s="302"/>
      <c r="B70" s="303"/>
      <c r="C70" s="51"/>
      <c r="D70" s="44"/>
      <c r="E70" s="43"/>
      <c r="F70" s="44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3"/>
    </row>
    <row r="71" spans="1:18" ht="12.75">
      <c r="A71" s="302"/>
      <c r="B71" s="303"/>
      <c r="C71" s="51"/>
      <c r="D71" s="44"/>
      <c r="E71" s="43"/>
      <c r="F71" s="4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spans="1:18" ht="12.75">
      <c r="A72" s="302"/>
      <c r="B72" s="303"/>
      <c r="C72" s="51"/>
      <c r="D72" s="44"/>
      <c r="E72" s="43"/>
      <c r="F72" s="4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3"/>
    </row>
    <row r="73" spans="1:18" ht="12.75">
      <c r="A73" s="302"/>
      <c r="B73" s="303"/>
      <c r="C73" s="51"/>
      <c r="D73" s="44"/>
      <c r="E73" s="43"/>
      <c r="F73" s="4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spans="1:18" ht="13.5" thickBot="1">
      <c r="A74" s="320" t="s">
        <v>29</v>
      </c>
      <c r="B74" s="321"/>
      <c r="C74" s="321"/>
      <c r="D74" s="321"/>
      <c r="E74" s="322"/>
      <c r="F74" s="76">
        <f>SUM(F71:F73)</f>
        <v>0</v>
      </c>
      <c r="G74" s="323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5"/>
    </row>
    <row r="75" spans="1:18" ht="18" customHeight="1" thickBot="1">
      <c r="A75" s="77" t="s">
        <v>89</v>
      </c>
      <c r="B75" s="78"/>
      <c r="C75" s="79"/>
      <c r="D75" s="80"/>
      <c r="E75" s="81"/>
      <c r="F75" s="80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1:18" ht="12.75">
      <c r="A76" s="314" t="s">
        <v>15</v>
      </c>
      <c r="B76" s="315"/>
      <c r="C76" s="318" t="s">
        <v>35</v>
      </c>
      <c r="D76" s="319" t="s">
        <v>17</v>
      </c>
      <c r="E76" s="310" t="s">
        <v>33</v>
      </c>
      <c r="F76" s="217" t="s">
        <v>20</v>
      </c>
      <c r="G76" s="292" t="s">
        <v>21</v>
      </c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4"/>
    </row>
    <row r="77" spans="1:18" ht="12.75">
      <c r="A77" s="316"/>
      <c r="B77" s="317"/>
      <c r="C77" s="318"/>
      <c r="D77" s="311"/>
      <c r="E77" s="311"/>
      <c r="F77" s="219"/>
      <c r="G77" s="48" t="s">
        <v>22</v>
      </c>
      <c r="H77" s="48" t="s">
        <v>59</v>
      </c>
      <c r="I77" s="48" t="s">
        <v>23</v>
      </c>
      <c r="J77" s="48" t="s">
        <v>24</v>
      </c>
      <c r="K77" s="48" t="s">
        <v>25</v>
      </c>
      <c r="L77" s="48" t="s">
        <v>26</v>
      </c>
      <c r="M77" s="48" t="s">
        <v>27</v>
      </c>
      <c r="N77" s="48" t="s">
        <v>28</v>
      </c>
      <c r="O77" s="48" t="s">
        <v>55</v>
      </c>
      <c r="P77" s="48" t="s">
        <v>56</v>
      </c>
      <c r="Q77" s="48" t="s">
        <v>57</v>
      </c>
      <c r="R77" s="48" t="s">
        <v>58</v>
      </c>
    </row>
    <row r="78" spans="1:18" ht="12.75">
      <c r="A78" s="299" t="s">
        <v>99</v>
      </c>
      <c r="B78" s="300"/>
      <c r="C78" s="51"/>
      <c r="D78" s="44"/>
      <c r="E78" s="43"/>
      <c r="F78" s="44">
        <v>15681744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2.75">
      <c r="A79" s="301" t="s">
        <v>91</v>
      </c>
      <c r="B79" s="300"/>
      <c r="C79" s="51"/>
      <c r="D79" s="44"/>
      <c r="E79" s="43"/>
      <c r="F79" s="44">
        <v>4111634.8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2.75">
      <c r="A80" s="299" t="s">
        <v>100</v>
      </c>
      <c r="B80" s="300"/>
      <c r="C80" s="51"/>
      <c r="D80" s="44"/>
      <c r="E80" s="43"/>
      <c r="F80" s="44">
        <v>613671.2785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2.75">
      <c r="A81" s="302"/>
      <c r="B81" s="303"/>
      <c r="C81" s="51"/>
      <c r="D81" s="44"/>
      <c r="E81" s="43"/>
      <c r="F81" s="44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2.75">
      <c r="A82" s="304" t="s">
        <v>29</v>
      </c>
      <c r="B82" s="305"/>
      <c r="C82" s="305"/>
      <c r="D82" s="305"/>
      <c r="E82" s="306"/>
      <c r="F82" s="76">
        <f>SUM(F78:F81)</f>
        <v>20407050.078500003</v>
      </c>
      <c r="G82" s="307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9"/>
    </row>
    <row r="83" spans="1:18" ht="12.75">
      <c r="A83" s="295" t="s">
        <v>90</v>
      </c>
      <c r="B83" s="295"/>
      <c r="C83" s="295"/>
      <c r="D83" s="295"/>
      <c r="E83" s="295"/>
      <c r="F83" s="44">
        <f>F25+F33+F42+F50+F58+F66+F74</f>
        <v>0</v>
      </c>
      <c r="G83" s="296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8"/>
    </row>
    <row r="84" spans="1:18" ht="12.75">
      <c r="A84" s="85"/>
      <c r="B84" s="85"/>
      <c r="C84" s="86"/>
      <c r="D84" s="87"/>
      <c r="E84" s="88"/>
      <c r="F84" s="87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</sheetData>
  <sheetProtection/>
  <mergeCells count="114"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A60:D61"/>
    <mergeCell ref="A70:B70"/>
    <mergeCell ref="B3:J4"/>
    <mergeCell ref="G52:R52"/>
    <mergeCell ref="A58:E58"/>
    <mergeCell ref="A65:D65"/>
    <mergeCell ref="F10:F11"/>
    <mergeCell ref="F68:F69"/>
    <mergeCell ref="A9:F9"/>
    <mergeCell ref="G66:R66"/>
    <mergeCell ref="K1:R1"/>
    <mergeCell ref="K2:R2"/>
    <mergeCell ref="K3:N3"/>
    <mergeCell ref="O3:R3"/>
    <mergeCell ref="A5:R6"/>
    <mergeCell ref="B1:J2"/>
    <mergeCell ref="A74:E74"/>
    <mergeCell ref="A71:B71"/>
    <mergeCell ref="G68:R68"/>
    <mergeCell ref="A73:B73"/>
    <mergeCell ref="A72:B72"/>
    <mergeCell ref="A68:B69"/>
    <mergeCell ref="G74:R74"/>
    <mergeCell ref="C68:C69"/>
    <mergeCell ref="D68:D69"/>
    <mergeCell ref="G58:R58"/>
    <mergeCell ref="A38:B38"/>
    <mergeCell ref="A46:B46"/>
    <mergeCell ref="G50:R50"/>
    <mergeCell ref="G44:R44"/>
    <mergeCell ref="A64:D64"/>
    <mergeCell ref="A52:A53"/>
    <mergeCell ref="A62:D62"/>
    <mergeCell ref="A63:D63"/>
    <mergeCell ref="A40:B40"/>
    <mergeCell ref="E36:E37"/>
    <mergeCell ref="C36:C37"/>
    <mergeCell ref="C19:C20"/>
    <mergeCell ref="A19:A20"/>
    <mergeCell ref="A76:B77"/>
    <mergeCell ref="C76:C77"/>
    <mergeCell ref="D76:D77"/>
    <mergeCell ref="E76:E77"/>
    <mergeCell ref="A66:E66"/>
    <mergeCell ref="E68:E69"/>
    <mergeCell ref="F76:F77"/>
    <mergeCell ref="G76:R76"/>
    <mergeCell ref="A83:E83"/>
    <mergeCell ref="G83:R83"/>
    <mergeCell ref="A78:B78"/>
    <mergeCell ref="A79:B79"/>
    <mergeCell ref="A80:B80"/>
    <mergeCell ref="A81:B81"/>
    <mergeCell ref="A82:E82"/>
    <mergeCell ref="G82:R82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SheetLayoutView="100" zoomScalePageLayoutView="0" workbookViewId="0" topLeftCell="A20">
      <pane xSplit="3" topLeftCell="F1" activePane="topRight" state="frozen"/>
      <selection pane="topLeft" activeCell="A7" sqref="A7"/>
      <selection pane="topRight" activeCell="G26" sqref="G26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9.8515625" style="13" customWidth="1"/>
    <col min="4" max="4" width="20.28125" style="13" customWidth="1"/>
    <col min="5" max="5" width="15.140625" style="13" customWidth="1"/>
    <col min="6" max="6" width="18.57421875" style="17" customWidth="1"/>
    <col min="7" max="7" width="19.57421875" style="18" customWidth="1"/>
    <col min="8" max="16384" width="11.421875" style="13" customWidth="1"/>
  </cols>
  <sheetData>
    <row r="1" spans="1:7" ht="26.25" customHeight="1">
      <c r="A1" s="393"/>
      <c r="B1" s="396" t="s">
        <v>49</v>
      </c>
      <c r="C1" s="396"/>
      <c r="D1" s="396"/>
      <c r="E1" s="396"/>
      <c r="F1" s="397" t="s">
        <v>51</v>
      </c>
      <c r="G1" s="397"/>
    </row>
    <row r="2" spans="1:7" ht="26.25" customHeight="1">
      <c r="A2" s="394"/>
      <c r="B2" s="396"/>
      <c r="C2" s="396"/>
      <c r="D2" s="396"/>
      <c r="E2" s="396"/>
      <c r="F2" s="398" t="s">
        <v>52</v>
      </c>
      <c r="G2" s="398"/>
    </row>
    <row r="3" spans="1:8" s="1" customFormat="1" ht="26.25" customHeight="1">
      <c r="A3" s="394"/>
      <c r="B3" s="399" t="s">
        <v>50</v>
      </c>
      <c r="C3" s="399"/>
      <c r="D3" s="399"/>
      <c r="E3" s="399"/>
      <c r="F3" s="6" t="s">
        <v>53</v>
      </c>
      <c r="G3" s="6" t="s">
        <v>68</v>
      </c>
      <c r="H3" s="5"/>
    </row>
    <row r="4" spans="1:8" s="1" customFormat="1" ht="26.25" customHeight="1">
      <c r="A4" s="395"/>
      <c r="B4" s="399"/>
      <c r="C4" s="399"/>
      <c r="D4" s="399"/>
      <c r="E4" s="399"/>
      <c r="F4" s="6" t="str">
        <f>+'[1]POA H.B.'!K4</f>
        <v>Versión 6</v>
      </c>
      <c r="G4" s="25">
        <f>+'[1]POA H.B.'!O4</f>
        <v>42296</v>
      </c>
      <c r="H4" s="5"/>
    </row>
    <row r="5" spans="1:8" s="1" customFormat="1" ht="21" customHeight="1">
      <c r="A5" s="400" t="s">
        <v>54</v>
      </c>
      <c r="B5" s="400"/>
      <c r="C5" s="400"/>
      <c r="D5" s="400"/>
      <c r="E5" s="400"/>
      <c r="F5" s="400"/>
      <c r="G5" s="400"/>
      <c r="H5" s="5"/>
    </row>
    <row r="6" spans="1:7" ht="28.5" customHeight="1">
      <c r="A6" s="388" t="s">
        <v>176</v>
      </c>
      <c r="B6" s="389"/>
      <c r="C6" s="389"/>
      <c r="D6" s="389"/>
      <c r="E6" s="389"/>
      <c r="F6" s="389"/>
      <c r="G6" s="390"/>
    </row>
    <row r="7" spans="1:7" ht="55.5" customHeight="1">
      <c r="A7" s="19" t="s">
        <v>71</v>
      </c>
      <c r="B7" s="391" t="s">
        <v>70</v>
      </c>
      <c r="C7" s="392"/>
      <c r="D7" s="20" t="s">
        <v>35</v>
      </c>
      <c r="E7" s="21" t="s">
        <v>48</v>
      </c>
      <c r="F7" s="22" t="s">
        <v>177</v>
      </c>
      <c r="G7" s="21" t="s">
        <v>72</v>
      </c>
    </row>
    <row r="8" spans="1:7" ht="31.5" customHeight="1">
      <c r="A8" s="152" t="s">
        <v>185</v>
      </c>
      <c r="B8" s="401" t="s">
        <v>186</v>
      </c>
      <c r="C8" s="402"/>
      <c r="D8" s="160" t="s">
        <v>169</v>
      </c>
      <c r="E8" s="162"/>
      <c r="F8" s="153" t="s">
        <v>220</v>
      </c>
      <c r="G8" s="159">
        <f>E8*F8</f>
        <v>0</v>
      </c>
    </row>
    <row r="9" spans="1:7" ht="28.5" customHeight="1">
      <c r="A9" s="154" t="s">
        <v>187</v>
      </c>
      <c r="B9" s="401" t="s">
        <v>188</v>
      </c>
      <c r="C9" s="402"/>
      <c r="D9" s="155" t="s">
        <v>169</v>
      </c>
      <c r="E9" s="157"/>
      <c r="F9" s="158">
        <v>2891.48</v>
      </c>
      <c r="G9" s="159">
        <f aca="true" t="shared" si="0" ref="G9:G28">E9*F9</f>
        <v>0</v>
      </c>
    </row>
    <row r="10" spans="1:7" ht="24.75" customHeight="1">
      <c r="A10" s="154" t="s">
        <v>189</v>
      </c>
      <c r="B10" s="401" t="s">
        <v>190</v>
      </c>
      <c r="C10" s="402"/>
      <c r="D10" s="153" t="s">
        <v>169</v>
      </c>
      <c r="E10" s="157"/>
      <c r="F10" s="158">
        <v>3137.72</v>
      </c>
      <c r="G10" s="159">
        <f t="shared" si="0"/>
        <v>0</v>
      </c>
    </row>
    <row r="11" spans="1:7" ht="31.5" customHeight="1">
      <c r="A11" s="152" t="s">
        <v>191</v>
      </c>
      <c r="B11" s="401" t="s">
        <v>192</v>
      </c>
      <c r="C11" s="402" t="s">
        <v>192</v>
      </c>
      <c r="D11" s="153" t="s">
        <v>169</v>
      </c>
      <c r="E11" s="162"/>
      <c r="F11" s="158">
        <v>12780.6</v>
      </c>
      <c r="G11" s="159">
        <f t="shared" si="0"/>
        <v>0</v>
      </c>
    </row>
    <row r="12" spans="1:7" ht="31.5" customHeight="1">
      <c r="A12" s="161">
        <v>110020002</v>
      </c>
      <c r="B12" s="401" t="s">
        <v>193</v>
      </c>
      <c r="C12" s="402" t="s">
        <v>193</v>
      </c>
      <c r="D12" s="153" t="s">
        <v>169</v>
      </c>
      <c r="E12" s="162"/>
      <c r="F12" s="158">
        <v>15581.86</v>
      </c>
      <c r="G12" s="159">
        <f t="shared" si="0"/>
        <v>0</v>
      </c>
    </row>
    <row r="13" spans="1:7" ht="54" customHeight="1">
      <c r="A13" s="154" t="s">
        <v>194</v>
      </c>
      <c r="B13" s="401" t="s">
        <v>195</v>
      </c>
      <c r="C13" s="402"/>
      <c r="D13" s="153" t="s">
        <v>196</v>
      </c>
      <c r="E13" s="162"/>
      <c r="F13" s="143">
        <v>25615.8</v>
      </c>
      <c r="G13" s="159">
        <f t="shared" si="0"/>
        <v>0</v>
      </c>
    </row>
    <row r="14" spans="1:7" ht="24.75" customHeight="1">
      <c r="A14" s="154" t="s">
        <v>197</v>
      </c>
      <c r="B14" s="401" t="s">
        <v>198</v>
      </c>
      <c r="C14" s="402"/>
      <c r="D14" s="155" t="s">
        <v>169</v>
      </c>
      <c r="E14" s="162"/>
      <c r="F14" s="143">
        <v>2911.93</v>
      </c>
      <c r="G14" s="159">
        <f t="shared" si="0"/>
        <v>0</v>
      </c>
    </row>
    <row r="15" spans="1:7" ht="24.75" customHeight="1">
      <c r="A15" s="154" t="s">
        <v>218</v>
      </c>
      <c r="B15" s="401" t="s">
        <v>219</v>
      </c>
      <c r="C15" s="402"/>
      <c r="D15" s="155" t="s">
        <v>169</v>
      </c>
      <c r="E15" s="162"/>
      <c r="F15" s="143">
        <v>2911.93</v>
      </c>
      <c r="G15" s="159">
        <f t="shared" si="0"/>
        <v>0</v>
      </c>
    </row>
    <row r="16" spans="1:7" ht="36.75" customHeight="1">
      <c r="A16" s="154" t="s">
        <v>199</v>
      </c>
      <c r="B16" s="401" t="s">
        <v>200</v>
      </c>
      <c r="C16" s="402"/>
      <c r="D16" s="141" t="s">
        <v>169</v>
      </c>
      <c r="E16" s="163"/>
      <c r="F16" s="143">
        <v>6088.04</v>
      </c>
      <c r="G16" s="159">
        <f t="shared" si="0"/>
        <v>0</v>
      </c>
    </row>
    <row r="17" spans="1:7" ht="24.75" customHeight="1">
      <c r="A17" s="164">
        <v>110010059</v>
      </c>
      <c r="B17" s="401" t="s">
        <v>201</v>
      </c>
      <c r="C17" s="402"/>
      <c r="D17" s="141" t="s">
        <v>169</v>
      </c>
      <c r="E17" s="163"/>
      <c r="F17" s="143">
        <v>1868.3</v>
      </c>
      <c r="G17" s="159">
        <f t="shared" si="0"/>
        <v>0</v>
      </c>
    </row>
    <row r="18" spans="1:7" ht="24.75" customHeight="1">
      <c r="A18" s="164">
        <v>110010058</v>
      </c>
      <c r="B18" s="401" t="s">
        <v>202</v>
      </c>
      <c r="C18" s="402"/>
      <c r="D18" s="141" t="s">
        <v>169</v>
      </c>
      <c r="E18" s="163"/>
      <c r="F18" s="143">
        <v>1209.04</v>
      </c>
      <c r="G18" s="159">
        <f t="shared" si="0"/>
        <v>0</v>
      </c>
    </row>
    <row r="19" spans="1:7" ht="39.75" customHeight="1">
      <c r="A19" s="154" t="s">
        <v>203</v>
      </c>
      <c r="B19" s="401" t="s">
        <v>221</v>
      </c>
      <c r="C19" s="402"/>
      <c r="D19" s="141" t="s">
        <v>204</v>
      </c>
      <c r="E19" s="163"/>
      <c r="F19" s="143">
        <v>2468.06</v>
      </c>
      <c r="G19" s="159">
        <f t="shared" si="0"/>
        <v>0</v>
      </c>
    </row>
    <row r="20" spans="1:7" ht="51" customHeight="1">
      <c r="A20" s="165">
        <v>110010035</v>
      </c>
      <c r="B20" s="401" t="s">
        <v>205</v>
      </c>
      <c r="C20" s="402"/>
      <c r="D20" s="141" t="s">
        <v>169</v>
      </c>
      <c r="E20" s="163"/>
      <c r="F20" s="143">
        <v>1219.75</v>
      </c>
      <c r="G20" s="159">
        <f t="shared" si="0"/>
        <v>0</v>
      </c>
    </row>
    <row r="21" spans="1:7" ht="37.5" customHeight="1">
      <c r="A21" s="166">
        <v>110010063</v>
      </c>
      <c r="B21" s="401" t="s">
        <v>206</v>
      </c>
      <c r="C21" s="402"/>
      <c r="D21" s="166" t="s">
        <v>169</v>
      </c>
      <c r="E21" s="163"/>
      <c r="F21" s="143">
        <v>4015.06</v>
      </c>
      <c r="G21" s="159">
        <f t="shared" si="0"/>
        <v>0</v>
      </c>
    </row>
    <row r="22" spans="1:7" ht="24.75" customHeight="1">
      <c r="A22" s="154" t="s">
        <v>207</v>
      </c>
      <c r="B22" s="401" t="s">
        <v>208</v>
      </c>
      <c r="C22" s="402"/>
      <c r="D22" s="155" t="s">
        <v>169</v>
      </c>
      <c r="E22" s="163"/>
      <c r="F22" s="143">
        <v>27612.76</v>
      </c>
      <c r="G22" s="159">
        <f t="shared" si="0"/>
        <v>0</v>
      </c>
    </row>
    <row r="23" spans="1:7" ht="42.75" customHeight="1">
      <c r="A23" s="144"/>
      <c r="B23" s="403" t="s">
        <v>222</v>
      </c>
      <c r="C23" s="404"/>
      <c r="D23" s="141" t="s">
        <v>209</v>
      </c>
      <c r="E23" s="162">
        <v>1</v>
      </c>
      <c r="F23" s="44">
        <v>613671.2785</v>
      </c>
      <c r="G23" s="159">
        <f t="shared" si="0"/>
        <v>613671.2785</v>
      </c>
    </row>
    <row r="24" spans="1:7" ht="33.75" customHeight="1">
      <c r="A24" s="154" t="s">
        <v>210</v>
      </c>
      <c r="B24" s="401" t="s">
        <v>211</v>
      </c>
      <c r="C24" s="402"/>
      <c r="D24" s="141" t="s">
        <v>169</v>
      </c>
      <c r="E24" s="163"/>
      <c r="F24" s="143">
        <v>5774.54</v>
      </c>
      <c r="G24" s="159">
        <f t="shared" si="0"/>
        <v>0</v>
      </c>
    </row>
    <row r="25" spans="1:7" ht="33.75" customHeight="1">
      <c r="A25" s="152" t="s">
        <v>212</v>
      </c>
      <c r="B25" s="401" t="s">
        <v>213</v>
      </c>
      <c r="C25" s="402"/>
      <c r="D25" s="141" t="s">
        <v>169</v>
      </c>
      <c r="E25" s="163"/>
      <c r="F25" s="143">
        <v>10345.28</v>
      </c>
      <c r="G25" s="159">
        <f t="shared" si="0"/>
        <v>0</v>
      </c>
    </row>
    <row r="26" spans="1:7" ht="24.75" customHeight="1">
      <c r="A26" s="152" t="s">
        <v>214</v>
      </c>
      <c r="B26" s="401" t="s">
        <v>215</v>
      </c>
      <c r="C26" s="402"/>
      <c r="D26" s="141" t="s">
        <v>169</v>
      </c>
      <c r="E26" s="163"/>
      <c r="F26" s="143">
        <v>2403.8</v>
      </c>
      <c r="G26" s="159">
        <f t="shared" si="0"/>
        <v>0</v>
      </c>
    </row>
    <row r="27" spans="1:7" ht="40.5" customHeight="1">
      <c r="A27" s="161">
        <v>110010002</v>
      </c>
      <c r="B27" s="401" t="s">
        <v>216</v>
      </c>
      <c r="C27" s="402"/>
      <c r="D27" s="155" t="s">
        <v>169</v>
      </c>
      <c r="E27" s="163"/>
      <c r="F27" s="143">
        <v>444.57</v>
      </c>
      <c r="G27" s="159">
        <f t="shared" si="0"/>
        <v>0</v>
      </c>
    </row>
    <row r="28" spans="2:7" ht="24.75" customHeight="1">
      <c r="B28" s="401" t="s">
        <v>217</v>
      </c>
      <c r="C28" s="402"/>
      <c r="D28" s="141" t="s">
        <v>169</v>
      </c>
      <c r="E28" s="163"/>
      <c r="F28" s="143">
        <v>1605.31</v>
      </c>
      <c r="G28" s="159">
        <f t="shared" si="0"/>
        <v>0</v>
      </c>
    </row>
    <row r="29" spans="1:7" ht="24.75" customHeight="1">
      <c r="A29" s="144"/>
      <c r="B29" s="401"/>
      <c r="C29" s="402"/>
      <c r="D29" s="141"/>
      <c r="E29" s="163"/>
      <c r="F29" s="156"/>
      <c r="G29" s="159"/>
    </row>
    <row r="30" spans="1:7" ht="24.75" customHeight="1">
      <c r="A30" s="144"/>
      <c r="B30" s="401"/>
      <c r="C30" s="402"/>
      <c r="D30" s="141"/>
      <c r="E30" s="163"/>
      <c r="F30" s="156"/>
      <c r="G30" s="159"/>
    </row>
    <row r="31" spans="1:7" ht="24.75" customHeight="1" hidden="1">
      <c r="A31" s="144"/>
      <c r="B31" s="401"/>
      <c r="C31" s="402"/>
      <c r="D31" s="141"/>
      <c r="E31" s="163"/>
      <c r="F31" s="156"/>
      <c r="G31" s="159"/>
    </row>
    <row r="32" spans="1:7" ht="24.75" customHeight="1" hidden="1">
      <c r="A32" s="144"/>
      <c r="B32" s="401"/>
      <c r="C32" s="402"/>
      <c r="D32" s="141"/>
      <c r="E32" s="163"/>
      <c r="F32" s="156"/>
      <c r="G32" s="159"/>
    </row>
    <row r="33" spans="1:7" ht="24.75" customHeight="1" hidden="1">
      <c r="A33" s="140"/>
      <c r="B33" s="401"/>
      <c r="C33" s="402"/>
      <c r="D33" s="141"/>
      <c r="E33" s="163"/>
      <c r="F33" s="156"/>
      <c r="G33" s="159"/>
    </row>
    <row r="34" spans="1:7" s="16" customFormat="1" ht="24.75" customHeight="1" hidden="1">
      <c r="A34" s="145"/>
      <c r="B34" s="401"/>
      <c r="C34" s="402"/>
      <c r="D34" s="141"/>
      <c r="E34" s="163"/>
      <c r="F34" s="156"/>
      <c r="G34" s="159"/>
    </row>
    <row r="35" spans="1:7" ht="12.75" hidden="1">
      <c r="A35" s="144"/>
      <c r="B35" s="401"/>
      <c r="C35" s="402"/>
      <c r="D35" s="141"/>
      <c r="E35" s="163"/>
      <c r="F35" s="156"/>
      <c r="G35" s="159"/>
    </row>
    <row r="36" ht="34.5" customHeight="1" hidden="1"/>
    <row r="37" ht="24.75" customHeight="1" hidden="1"/>
    <row r="38" spans="1:7" ht="24.75" customHeight="1" hidden="1">
      <c r="A38" s="146"/>
      <c r="B38" s="401"/>
      <c r="C38" s="402"/>
      <c r="D38" s="141"/>
      <c r="E38" s="163"/>
      <c r="F38" s="156"/>
      <c r="G38" s="159"/>
    </row>
    <row r="39" spans="1:7" ht="24.75" customHeight="1" hidden="1">
      <c r="A39" s="147"/>
      <c r="B39" s="401"/>
      <c r="C39" s="402"/>
      <c r="D39" s="141"/>
      <c r="E39" s="163"/>
      <c r="F39" s="156"/>
      <c r="G39" s="159"/>
    </row>
    <row r="40" spans="1:7" ht="24.75" customHeight="1" hidden="1">
      <c r="A40" s="147"/>
      <c r="B40" s="401"/>
      <c r="C40" s="402"/>
      <c r="D40" s="141"/>
      <c r="E40" s="163"/>
      <c r="F40" s="156"/>
      <c r="G40" s="159"/>
    </row>
    <row r="41" spans="1:7" ht="24.75" customHeight="1" hidden="1">
      <c r="A41" s="144"/>
      <c r="B41" s="401"/>
      <c r="C41" s="402"/>
      <c r="D41" s="141"/>
      <c r="E41" s="163"/>
      <c r="F41" s="156"/>
      <c r="G41" s="159"/>
    </row>
    <row r="42" spans="1:7" ht="24.75" customHeight="1">
      <c r="A42" s="144"/>
      <c r="B42" s="401"/>
      <c r="C42" s="402"/>
      <c r="D42" s="141"/>
      <c r="E42" s="142"/>
      <c r="F42" s="148"/>
      <c r="G42" s="214">
        <f>SUM(G7:G28)</f>
        <v>613671.2785</v>
      </c>
    </row>
    <row r="43" ht="15.75">
      <c r="G43" s="211"/>
    </row>
    <row r="44" ht="12">
      <c r="I44" s="212"/>
    </row>
  </sheetData>
  <sheetProtection/>
  <mergeCells count="41">
    <mergeCell ref="B41:C41"/>
    <mergeCell ref="B42:C42"/>
    <mergeCell ref="B35:C35"/>
    <mergeCell ref="B24:C24"/>
    <mergeCell ref="B25:C25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6:C26"/>
    <mergeCell ref="B27:C27"/>
    <mergeCell ref="B28:C28"/>
    <mergeCell ref="B14:C14"/>
    <mergeCell ref="B16:C16"/>
    <mergeCell ref="B19:C19"/>
    <mergeCell ref="B20:C20"/>
    <mergeCell ref="B21:C21"/>
    <mergeCell ref="B22:C22"/>
    <mergeCell ref="B17:C17"/>
    <mergeCell ref="B18:C18"/>
    <mergeCell ref="B15:C15"/>
    <mergeCell ref="B8:C8"/>
    <mergeCell ref="B9:C9"/>
    <mergeCell ref="B10:C10"/>
    <mergeCell ref="B11:C11"/>
    <mergeCell ref="B12:C12"/>
    <mergeCell ref="B13:C13"/>
    <mergeCell ref="A6:G6"/>
    <mergeCell ref="B7:C7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fitToHeight="0" fitToWidth="1" horizontalDpi="600" verticalDpi="600" orientation="landscape" paperSize="122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0" zoomScaleNormal="80" zoomScalePageLayoutView="0" workbookViewId="0" topLeftCell="I17">
      <selection activeCell="N19" sqref="N19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197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19.28125" style="1" customWidth="1"/>
    <col min="11" max="11" width="10.421875" style="1" customWidth="1"/>
    <col min="12" max="12" width="19.7109375" style="1" customWidth="1"/>
    <col min="13" max="13" width="10.421875" style="1" customWidth="1"/>
    <col min="14" max="14" width="19.7109375" style="1" customWidth="1"/>
    <col min="15" max="15" width="10.421875" style="1" customWidth="1"/>
    <col min="16" max="16" width="21.7109375" style="1" customWidth="1"/>
    <col min="17" max="17" width="14.421875" style="1" customWidth="1"/>
    <col min="18" max="18" width="14.140625" style="1" customWidth="1"/>
    <col min="19" max="19" width="21.421875" style="1" customWidth="1"/>
    <col min="20" max="16384" width="9.140625" style="1" customWidth="1"/>
  </cols>
  <sheetData>
    <row r="1" spans="1:21" ht="36" customHeight="1">
      <c r="A1" s="274"/>
      <c r="B1" s="274"/>
      <c r="C1" s="274"/>
      <c r="D1" s="440" t="s">
        <v>14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180"/>
      <c r="Q1" s="397" t="s">
        <v>51</v>
      </c>
      <c r="R1" s="397"/>
      <c r="S1" s="397"/>
      <c r="T1" s="5"/>
      <c r="U1" s="5"/>
    </row>
    <row r="2" spans="1:21" ht="25.5" customHeight="1">
      <c r="A2" s="274"/>
      <c r="B2" s="274"/>
      <c r="C2" s="274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180"/>
      <c r="Q2" s="398" t="s">
        <v>52</v>
      </c>
      <c r="R2" s="398"/>
      <c r="S2" s="398"/>
      <c r="T2" s="5"/>
      <c r="U2" s="5"/>
    </row>
    <row r="3" spans="1:21" ht="33" customHeight="1">
      <c r="A3" s="274"/>
      <c r="B3" s="274"/>
      <c r="C3" s="274"/>
      <c r="D3" s="440" t="s">
        <v>50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180"/>
      <c r="Q3" s="6" t="s">
        <v>53</v>
      </c>
      <c r="R3" s="282" t="s">
        <v>69</v>
      </c>
      <c r="S3" s="282"/>
      <c r="T3" s="5"/>
      <c r="U3" s="5"/>
    </row>
    <row r="4" spans="1:21" ht="30.75" customHeight="1">
      <c r="A4" s="274"/>
      <c r="B4" s="274"/>
      <c r="C4" s="274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80"/>
      <c r="Q4" s="6" t="str">
        <f>+'[2]POA H.C. '!F4</f>
        <v>Versión 0</v>
      </c>
      <c r="R4" s="441" t="str">
        <f>+'[2]POA H.C. '!G4</f>
        <v>21/09/217</v>
      </c>
      <c r="S4" s="441"/>
      <c r="T4" s="5"/>
      <c r="U4" s="5"/>
    </row>
    <row r="5" spans="1:21" ht="21" customHeight="1">
      <c r="A5" s="400" t="s">
        <v>54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5"/>
      <c r="U5" s="5"/>
    </row>
    <row r="6" spans="1:21" ht="21" customHeight="1">
      <c r="A6" s="400" t="s">
        <v>102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5"/>
      <c r="U6" s="5"/>
    </row>
    <row r="7" spans="1:21" ht="21.75" customHeight="1">
      <c r="A7" s="435" t="s">
        <v>46</v>
      </c>
      <c r="B7" s="435"/>
      <c r="C7" s="435"/>
      <c r="D7" s="435"/>
      <c r="E7" s="439" t="s">
        <v>115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5"/>
      <c r="U7" s="5"/>
    </row>
    <row r="8" spans="1:21" ht="21.75" customHeight="1">
      <c r="A8" s="435" t="s">
        <v>47</v>
      </c>
      <c r="B8" s="435"/>
      <c r="C8" s="435"/>
      <c r="D8" s="435"/>
      <c r="E8" s="436" t="s">
        <v>116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5"/>
      <c r="U8" s="5"/>
    </row>
    <row r="9" spans="1:21" ht="21.75" customHeight="1">
      <c r="A9" s="435" t="s">
        <v>104</v>
      </c>
      <c r="B9" s="435"/>
      <c r="C9" s="435"/>
      <c r="D9" s="435"/>
      <c r="E9" s="436" t="s">
        <v>117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5"/>
      <c r="U9" s="5"/>
    </row>
    <row r="10" spans="1:19" ht="21.75" customHeight="1">
      <c r="A10" s="435" t="s">
        <v>45</v>
      </c>
      <c r="B10" s="435"/>
      <c r="C10" s="435"/>
      <c r="D10" s="435"/>
      <c r="E10" s="437" t="s">
        <v>119</v>
      </c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</row>
    <row r="11" spans="1:19" ht="21.75" customHeight="1">
      <c r="A11" s="435" t="s">
        <v>105</v>
      </c>
      <c r="B11" s="435"/>
      <c r="C11" s="435"/>
      <c r="D11" s="435"/>
      <c r="E11" s="438" t="s">
        <v>118</v>
      </c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</row>
    <row r="12" spans="1:19" ht="12.75" customHeight="1">
      <c r="A12" s="424" t="s">
        <v>113</v>
      </c>
      <c r="B12" s="235" t="s">
        <v>106</v>
      </c>
      <c r="C12" s="235"/>
      <c r="D12" s="235"/>
      <c r="E12" s="235"/>
      <c r="F12" s="434" t="s">
        <v>74</v>
      </c>
      <c r="G12" s="434" t="s">
        <v>107</v>
      </c>
      <c r="H12" s="235" t="s">
        <v>35</v>
      </c>
      <c r="I12" s="235" t="s">
        <v>63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ht="12.75">
      <c r="A13" s="424"/>
      <c r="B13" s="235"/>
      <c r="C13" s="235"/>
      <c r="D13" s="235"/>
      <c r="E13" s="235"/>
      <c r="F13" s="434"/>
      <c r="G13" s="4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19" ht="42.75" customHeight="1">
      <c r="A14" s="424"/>
      <c r="B14" s="235"/>
      <c r="C14" s="235"/>
      <c r="D14" s="235"/>
      <c r="E14" s="235"/>
      <c r="F14" s="434"/>
      <c r="G14" s="434"/>
      <c r="H14" s="235"/>
      <c r="I14" s="179" t="s">
        <v>126</v>
      </c>
      <c r="J14" s="179" t="s">
        <v>151</v>
      </c>
      <c r="K14" s="179" t="s">
        <v>127</v>
      </c>
      <c r="L14" s="179" t="s">
        <v>152</v>
      </c>
      <c r="M14" s="179" t="s">
        <v>128</v>
      </c>
      <c r="N14" s="179" t="s">
        <v>153</v>
      </c>
      <c r="O14" s="179" t="s">
        <v>129</v>
      </c>
      <c r="P14" s="179" t="s">
        <v>154</v>
      </c>
      <c r="Q14" s="235" t="s">
        <v>76</v>
      </c>
      <c r="R14" s="235"/>
      <c r="S14" s="178" t="s">
        <v>114</v>
      </c>
    </row>
    <row r="15" spans="1:19" ht="39" customHeight="1">
      <c r="A15" s="250" t="s">
        <v>119</v>
      </c>
      <c r="B15" s="425" t="s">
        <v>120</v>
      </c>
      <c r="C15" s="426"/>
      <c r="D15" s="426"/>
      <c r="E15" s="427"/>
      <c r="F15" s="150" t="s">
        <v>122</v>
      </c>
      <c r="G15" s="174">
        <v>0</v>
      </c>
      <c r="H15" s="151" t="s">
        <v>125</v>
      </c>
      <c r="I15" s="174">
        <v>0.4</v>
      </c>
      <c r="J15" s="175">
        <v>1689066946</v>
      </c>
      <c r="K15" s="174">
        <v>0.5</v>
      </c>
      <c r="L15" s="172">
        <v>645400000</v>
      </c>
      <c r="M15" s="188">
        <v>0.1</v>
      </c>
      <c r="N15" s="172">
        <v>569175957</v>
      </c>
      <c r="O15" s="199">
        <v>0</v>
      </c>
      <c r="P15" s="176">
        <v>0</v>
      </c>
      <c r="Q15" s="428">
        <f>G15+I15+K15+M15+O15</f>
        <v>1</v>
      </c>
      <c r="R15" s="428"/>
      <c r="S15" s="429">
        <f>SUM(J15:J18)+SUM(L15:L18)+SUM(N15:N18)+SUM(P15:P18)</f>
        <v>3342452903</v>
      </c>
    </row>
    <row r="16" spans="1:19" ht="39.75" customHeight="1">
      <c r="A16" s="251"/>
      <c r="B16" s="431" t="s">
        <v>121</v>
      </c>
      <c r="C16" s="432"/>
      <c r="D16" s="432"/>
      <c r="E16" s="433"/>
      <c r="F16" s="150" t="s">
        <v>123</v>
      </c>
      <c r="G16" s="174">
        <v>0.17</v>
      </c>
      <c r="H16" s="151" t="s">
        <v>125</v>
      </c>
      <c r="I16" s="174">
        <v>0.4</v>
      </c>
      <c r="J16" s="168">
        <v>9340000</v>
      </c>
      <c r="K16" s="174">
        <v>0.42999999999999994</v>
      </c>
      <c r="L16" s="172">
        <v>28065000</v>
      </c>
      <c r="M16" s="188">
        <v>0</v>
      </c>
      <c r="N16" s="85"/>
      <c r="O16" s="188">
        <v>0</v>
      </c>
      <c r="P16" s="168">
        <v>0</v>
      </c>
      <c r="Q16" s="428">
        <f>G16+I16+K16+M16+O16</f>
        <v>1</v>
      </c>
      <c r="R16" s="428"/>
      <c r="S16" s="430"/>
    </row>
    <row r="17" spans="1:19" ht="57" customHeight="1">
      <c r="A17" s="251"/>
      <c r="B17" s="425" t="s">
        <v>130</v>
      </c>
      <c r="C17" s="426"/>
      <c r="D17" s="426"/>
      <c r="E17" s="427"/>
      <c r="F17" s="150" t="s">
        <v>124</v>
      </c>
      <c r="G17" s="174">
        <v>0.17</v>
      </c>
      <c r="H17" s="151" t="s">
        <v>125</v>
      </c>
      <c r="I17" s="174">
        <v>0.4</v>
      </c>
      <c r="J17" s="168">
        <v>9340000</v>
      </c>
      <c r="K17" s="174">
        <v>0.42999999999999994</v>
      </c>
      <c r="L17" s="172">
        <v>28065000</v>
      </c>
      <c r="M17" s="188">
        <v>0</v>
      </c>
      <c r="N17" s="172" t="s">
        <v>228</v>
      </c>
      <c r="O17" s="188">
        <v>0</v>
      </c>
      <c r="P17" s="168">
        <v>0</v>
      </c>
      <c r="Q17" s="428">
        <f>G17+I17+K17+M17+O17</f>
        <v>1</v>
      </c>
      <c r="R17" s="428"/>
      <c r="S17" s="430"/>
    </row>
    <row r="18" spans="1:19" s="5" customFormat="1" ht="61.5" customHeight="1">
      <c r="A18" s="252"/>
      <c r="B18" s="425" t="s">
        <v>171</v>
      </c>
      <c r="C18" s="426"/>
      <c r="D18" s="426"/>
      <c r="E18" s="427"/>
      <c r="F18" s="150" t="s">
        <v>172</v>
      </c>
      <c r="G18" s="174">
        <v>0</v>
      </c>
      <c r="H18" s="151" t="s">
        <v>125</v>
      </c>
      <c r="I18" s="174">
        <v>0</v>
      </c>
      <c r="J18" s="168">
        <v>30000000</v>
      </c>
      <c r="K18" s="174">
        <v>0.5</v>
      </c>
      <c r="L18" s="172">
        <v>217000000</v>
      </c>
      <c r="M18" s="188">
        <v>0.5</v>
      </c>
      <c r="N18" s="172">
        <f>65000000+52000000</f>
        <v>117000000</v>
      </c>
      <c r="O18" s="188">
        <v>0</v>
      </c>
      <c r="P18" s="168">
        <v>0</v>
      </c>
      <c r="Q18" s="428">
        <f>G18+I18+K18+M18+O18</f>
        <v>1</v>
      </c>
      <c r="R18" s="428"/>
      <c r="S18" s="430"/>
    </row>
    <row r="19" spans="1:19" s="5" customFormat="1" ht="55.5" customHeight="1">
      <c r="A19" s="398" t="s">
        <v>131</v>
      </c>
      <c r="B19" s="415" t="s">
        <v>132</v>
      </c>
      <c r="C19" s="415"/>
      <c r="D19" s="415"/>
      <c r="E19" s="415"/>
      <c r="F19" s="183" t="s">
        <v>134</v>
      </c>
      <c r="G19" s="184">
        <v>0.3833333333333333</v>
      </c>
      <c r="H19" s="179" t="s">
        <v>125</v>
      </c>
      <c r="I19" s="133">
        <v>0.10832</v>
      </c>
      <c r="J19" s="168">
        <v>223670996</v>
      </c>
      <c r="K19" s="185">
        <v>0.0833</v>
      </c>
      <c r="L19" s="186">
        <f>279660000-120000000+100000000</f>
        <v>259660000</v>
      </c>
      <c r="M19" s="169">
        <v>0.1583</v>
      </c>
      <c r="N19" s="186">
        <v>234944000</v>
      </c>
      <c r="O19" s="134">
        <v>0.15</v>
      </c>
      <c r="P19" s="168">
        <v>159800000</v>
      </c>
      <c r="Q19" s="422">
        <f>G19+I19+K19+M19+O19</f>
        <v>0.8832533333333333</v>
      </c>
      <c r="R19" s="422"/>
      <c r="S19" s="423">
        <f>SUM(J19:J20)+SUM(L19:L20)+SUM(N19:N20)+SUM(P19:P20)</f>
        <v>1135030996</v>
      </c>
    </row>
    <row r="20" spans="1:19" s="5" customFormat="1" ht="51" customHeight="1">
      <c r="A20" s="398"/>
      <c r="B20" s="415" t="s">
        <v>133</v>
      </c>
      <c r="C20" s="415"/>
      <c r="D20" s="415"/>
      <c r="E20" s="415"/>
      <c r="F20" s="182" t="s">
        <v>135</v>
      </c>
      <c r="G20" s="187">
        <v>1</v>
      </c>
      <c r="H20" s="179" t="s">
        <v>125</v>
      </c>
      <c r="I20" s="187">
        <v>1</v>
      </c>
      <c r="J20" s="168">
        <v>70000000</v>
      </c>
      <c r="K20" s="131">
        <v>1</v>
      </c>
      <c r="L20" s="186">
        <v>111900000</v>
      </c>
      <c r="M20" s="188">
        <v>1</v>
      </c>
      <c r="N20" s="186">
        <v>75056000</v>
      </c>
      <c r="O20" s="188">
        <v>1</v>
      </c>
      <c r="P20" s="168">
        <v>0</v>
      </c>
      <c r="Q20" s="418">
        <v>1</v>
      </c>
      <c r="R20" s="418"/>
      <c r="S20" s="424"/>
    </row>
    <row r="21" spans="1:19" s="5" customFormat="1" ht="51.75" customHeight="1">
      <c r="A21" s="170" t="s">
        <v>136</v>
      </c>
      <c r="B21" s="415" t="s">
        <v>137</v>
      </c>
      <c r="C21" s="415"/>
      <c r="D21" s="415"/>
      <c r="E21" s="415"/>
      <c r="F21" s="183" t="s">
        <v>138</v>
      </c>
      <c r="G21" s="189">
        <v>0</v>
      </c>
      <c r="H21" s="162" t="s">
        <v>139</v>
      </c>
      <c r="I21" s="162">
        <v>0</v>
      </c>
      <c r="J21" s="168">
        <v>0</v>
      </c>
      <c r="K21" s="190">
        <v>0</v>
      </c>
      <c r="L21" s="186">
        <v>0</v>
      </c>
      <c r="M21" s="135">
        <v>1</v>
      </c>
      <c r="N21" s="186">
        <v>190000000</v>
      </c>
      <c r="O21" s="135">
        <v>0</v>
      </c>
      <c r="P21" s="168">
        <v>0</v>
      </c>
      <c r="Q21" s="416">
        <f>G21+I21+K21+M21+O21</f>
        <v>1</v>
      </c>
      <c r="R21" s="417"/>
      <c r="S21" s="181">
        <f>J21+L21+N21+P21</f>
        <v>190000000</v>
      </c>
    </row>
    <row r="22" spans="1:19" s="5" customFormat="1" ht="39.75" customHeight="1">
      <c r="A22" s="170" t="s">
        <v>140</v>
      </c>
      <c r="B22" s="415" t="s">
        <v>141</v>
      </c>
      <c r="C22" s="415"/>
      <c r="D22" s="415"/>
      <c r="E22" s="415"/>
      <c r="F22" s="183" t="s">
        <v>142</v>
      </c>
      <c r="G22" s="189">
        <v>0</v>
      </c>
      <c r="H22" s="179" t="s">
        <v>125</v>
      </c>
      <c r="I22" s="162">
        <v>0</v>
      </c>
      <c r="J22" s="168">
        <v>0</v>
      </c>
      <c r="K22" s="171">
        <v>0</v>
      </c>
      <c r="L22" s="172"/>
      <c r="M22" s="173">
        <v>0</v>
      </c>
      <c r="N22" s="172" t="s">
        <v>228</v>
      </c>
      <c r="O22" s="173">
        <v>0</v>
      </c>
      <c r="P22" s="168">
        <v>0</v>
      </c>
      <c r="Q22" s="418">
        <f>G22+I22+K22+M22+O22</f>
        <v>0</v>
      </c>
      <c r="R22" s="418"/>
      <c r="S22" s="181" t="e">
        <f>J22+L22+N22+P22</f>
        <v>#VALUE!</v>
      </c>
    </row>
    <row r="23" spans="1:19" s="5" customFormat="1" ht="39.75" customHeight="1">
      <c r="A23" s="419" t="s">
        <v>143</v>
      </c>
      <c r="B23" s="238" t="s">
        <v>144</v>
      </c>
      <c r="C23" s="239"/>
      <c r="D23" s="239"/>
      <c r="E23" s="239"/>
      <c r="F23" s="183" t="s">
        <v>145</v>
      </c>
      <c r="G23" s="189">
        <v>0</v>
      </c>
      <c r="H23" s="179" t="s">
        <v>125</v>
      </c>
      <c r="I23" s="162">
        <v>0</v>
      </c>
      <c r="J23" s="168">
        <v>96062116</v>
      </c>
      <c r="K23" s="190">
        <v>1</v>
      </c>
      <c r="L23" s="172"/>
      <c r="M23" s="135">
        <v>0</v>
      </c>
      <c r="N23" s="172"/>
      <c r="O23" s="135">
        <v>0</v>
      </c>
      <c r="P23" s="168"/>
      <c r="Q23" s="416">
        <f>G23+I23+K23+M23+O23</f>
        <v>1</v>
      </c>
      <c r="R23" s="417"/>
      <c r="S23" s="181"/>
    </row>
    <row r="24" spans="1:19" s="5" customFormat="1" ht="39.75" customHeight="1">
      <c r="A24" s="420"/>
      <c r="B24" s="244"/>
      <c r="C24" s="245"/>
      <c r="D24" s="245"/>
      <c r="E24" s="245"/>
      <c r="F24" s="192" t="s">
        <v>173</v>
      </c>
      <c r="G24" s="193">
        <v>0</v>
      </c>
      <c r="H24" s="162" t="s">
        <v>139</v>
      </c>
      <c r="I24" s="193">
        <v>0</v>
      </c>
      <c r="J24" s="193">
        <v>0</v>
      </c>
      <c r="K24" s="193">
        <v>0.1</v>
      </c>
      <c r="L24" s="193">
        <v>0</v>
      </c>
      <c r="M24" s="193">
        <v>0.4</v>
      </c>
      <c r="N24" s="215">
        <f>60000000-22000000</f>
        <v>38000000</v>
      </c>
      <c r="O24" s="193">
        <v>0.5</v>
      </c>
      <c r="P24" s="193">
        <v>0</v>
      </c>
      <c r="Q24" s="421"/>
      <c r="R24" s="421"/>
      <c r="S24" s="181">
        <f>J23+L23+N23+P23</f>
        <v>96062116</v>
      </c>
    </row>
    <row r="25" spans="1:19" s="5" customFormat="1" ht="78.75" customHeight="1">
      <c r="A25" s="405" t="s">
        <v>146</v>
      </c>
      <c r="B25" s="407" t="s">
        <v>147</v>
      </c>
      <c r="C25" s="408"/>
      <c r="D25" s="408"/>
      <c r="E25" s="409"/>
      <c r="F25" s="200" t="s">
        <v>148</v>
      </c>
      <c r="G25" s="201">
        <v>0</v>
      </c>
      <c r="H25" s="202" t="s">
        <v>125</v>
      </c>
      <c r="I25" s="203">
        <v>0.08</v>
      </c>
      <c r="J25" s="204"/>
      <c r="K25" s="203">
        <v>0.3448</v>
      </c>
      <c r="L25" s="205"/>
      <c r="M25" s="206">
        <v>0.3448</v>
      </c>
      <c r="N25" s="205"/>
      <c r="O25" s="206">
        <v>0.23</v>
      </c>
      <c r="P25" s="204"/>
      <c r="Q25" s="410">
        <f>G25+I25+K25+M25+O25</f>
        <v>0.9996</v>
      </c>
      <c r="R25" s="411"/>
      <c r="S25" s="207">
        <f>J25+L25+N25+P25</f>
        <v>0</v>
      </c>
    </row>
    <row r="26" spans="1:19" s="5" customFormat="1" ht="51" customHeight="1">
      <c r="A26" s="406"/>
      <c r="B26" s="407" t="s">
        <v>150</v>
      </c>
      <c r="C26" s="408"/>
      <c r="D26" s="408"/>
      <c r="E26" s="409"/>
      <c r="F26" s="200" t="s">
        <v>149</v>
      </c>
      <c r="G26" s="201">
        <v>1</v>
      </c>
      <c r="H26" s="202" t="s">
        <v>125</v>
      </c>
      <c r="I26" s="201">
        <v>1</v>
      </c>
      <c r="J26" s="204"/>
      <c r="K26" s="203">
        <v>1</v>
      </c>
      <c r="L26" s="205"/>
      <c r="M26" s="206">
        <v>1</v>
      </c>
      <c r="N26" s="205"/>
      <c r="O26" s="206">
        <v>1</v>
      </c>
      <c r="P26" s="204"/>
      <c r="Q26" s="410">
        <v>1</v>
      </c>
      <c r="R26" s="411"/>
      <c r="S26" s="207">
        <f>J26+L26+N26+P26</f>
        <v>0</v>
      </c>
    </row>
    <row r="27" spans="1:19" s="196" customFormat="1" ht="23.25" customHeight="1">
      <c r="A27" s="412" t="s">
        <v>75</v>
      </c>
      <c r="B27" s="412"/>
      <c r="C27" s="412"/>
      <c r="D27" s="412"/>
      <c r="E27" s="412"/>
      <c r="F27" s="412"/>
      <c r="G27" s="412"/>
      <c r="H27" s="412"/>
      <c r="I27" s="194"/>
      <c r="J27" s="195">
        <f>SUM(J15:J26)</f>
        <v>2127480058</v>
      </c>
      <c r="K27" s="194"/>
      <c r="L27" s="195">
        <f>SUM(L15:L26)</f>
        <v>1290090000</v>
      </c>
      <c r="M27" s="194"/>
      <c r="N27" s="195">
        <f>SUM(N15:N26)</f>
        <v>1224175957</v>
      </c>
      <c r="O27" s="132"/>
      <c r="P27" s="195">
        <f>SUM(P15:P26)</f>
        <v>159800000</v>
      </c>
      <c r="Q27" s="413">
        <f>J27+L27+N27+P27</f>
        <v>4801546015</v>
      </c>
      <c r="R27" s="414"/>
      <c r="S27" s="195" t="e">
        <f>SUM(S15:S26)</f>
        <v>#VALUE!</v>
      </c>
    </row>
    <row r="28" spans="2:3" ht="12.75">
      <c r="B28" s="4"/>
      <c r="C28" s="4"/>
    </row>
    <row r="29" ht="12.75">
      <c r="D29" s="1"/>
    </row>
    <row r="30" ht="12.75">
      <c r="G30" s="198"/>
    </row>
    <row r="33" spans="8:19" ht="12.75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8:19" ht="12.75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8:19" ht="12.75">
      <c r="H35" s="15"/>
      <c r="I35" s="15"/>
      <c r="J35" s="15"/>
      <c r="K35" s="15"/>
      <c r="L35" s="15"/>
      <c r="M35" s="15"/>
      <c r="N35" s="15"/>
      <c r="O35" s="14"/>
      <c r="P35" s="14"/>
      <c r="Q35" s="14"/>
      <c r="R35" s="14"/>
      <c r="S35" s="14"/>
    </row>
    <row r="36" spans="8:19" ht="12.75">
      <c r="H36" s="15"/>
      <c r="I36" s="15"/>
      <c r="J36" s="15"/>
      <c r="K36" s="15"/>
      <c r="L36" s="15"/>
      <c r="M36" s="15"/>
      <c r="N36" s="15"/>
      <c r="O36" s="14"/>
      <c r="P36" s="14"/>
      <c r="Q36" s="14"/>
      <c r="R36" s="14"/>
      <c r="S36" s="14"/>
    </row>
    <row r="37" spans="8:19" ht="12.75"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8:1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8:19" ht="12.7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</sheetData>
  <sheetProtection/>
  <mergeCells count="57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A15:A18"/>
    <mergeCell ref="B15:E15"/>
    <mergeCell ref="Q15:R15"/>
    <mergeCell ref="S15:S18"/>
    <mergeCell ref="B16:E16"/>
    <mergeCell ref="Q16:R16"/>
    <mergeCell ref="B17:E17"/>
    <mergeCell ref="Q17:R17"/>
    <mergeCell ref="B18:E18"/>
    <mergeCell ref="Q18:R18"/>
    <mergeCell ref="A19:A20"/>
    <mergeCell ref="B19:E19"/>
    <mergeCell ref="Q19:R19"/>
    <mergeCell ref="S19:S20"/>
    <mergeCell ref="B20:E20"/>
    <mergeCell ref="Q20:R20"/>
    <mergeCell ref="B21:E21"/>
    <mergeCell ref="Q21:R21"/>
    <mergeCell ref="B22:E22"/>
    <mergeCell ref="Q22:R22"/>
    <mergeCell ref="A23:A24"/>
    <mergeCell ref="B23:E24"/>
    <mergeCell ref="Q23:R23"/>
    <mergeCell ref="Q24:R24"/>
    <mergeCell ref="A25:A26"/>
    <mergeCell ref="B25:E25"/>
    <mergeCell ref="Q25:R25"/>
    <mergeCell ref="B26:E26"/>
    <mergeCell ref="Q26:R26"/>
    <mergeCell ref="A27:H27"/>
    <mergeCell ref="Q27:R27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2016-05-03T19:32:30Z</cp:lastPrinted>
  <dcterms:created xsi:type="dcterms:W3CDTF">2009-04-02T20:41:07Z</dcterms:created>
  <dcterms:modified xsi:type="dcterms:W3CDTF">2018-10-29T12:11:51Z</dcterms:modified>
  <cp:category/>
  <cp:version/>
  <cp:contentType/>
  <cp:contentStatus/>
</cp:coreProperties>
</file>