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3"/>
  </bookViews>
  <sheets>
    <sheet name="POA H.A." sheetId="1" r:id="rId1"/>
    <sheet name="POA H.B." sheetId="2" r:id="rId2"/>
    <sheet name="POA H.C. " sheetId="3" r:id="rId3"/>
    <sheet name="POA H.D." sheetId="4" r:id="rId4"/>
  </sheets>
  <externalReferences>
    <externalReference r:id="rId7"/>
  </externalReferences>
  <definedNames>
    <definedName name="_xlnm.Print_Area" localSheetId="0">'POA H.A.'!$A$1:$O$27</definedName>
    <definedName name="_xlnm.Print_Titles" localSheetId="1">'POA H.B.'!$1:$8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</authors>
  <commentList>
    <comment ref="L12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2" authorId="1">
      <text>
        <r>
          <rPr>
            <b/>
            <sz val="9"/>
            <rFont val="Tahoma"/>
            <family val="2"/>
          </rPr>
          <t>Insertar filas necesarias y asociar actividades POA con metas PA</t>
        </r>
        <r>
          <rPr>
            <sz val="9"/>
            <rFont val="Tahoma"/>
            <family val="2"/>
          </rPr>
          <t xml:space="preserve">
Tener en cuenta fuentes de financiación</t>
        </r>
      </text>
    </comment>
  </commentList>
</comments>
</file>

<file path=xl/sharedStrings.xml><?xml version="1.0" encoding="utf-8"?>
<sst xmlns="http://schemas.openxmlformats.org/spreadsheetml/2006/main" count="383" uniqueCount="207">
  <si>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</si>
  <si>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</si>
  <si>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</si>
  <si>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</si>
  <si>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</si>
  <si>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</si>
  <si>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</si>
  <si>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</si>
  <si>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</si>
  <si>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</si>
  <si>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</si>
  <si>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</si>
  <si>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</si>
  <si>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</si>
  <si>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</si>
  <si>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</si>
  <si>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</si>
  <si>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</si>
  <si>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</si>
  <si>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</si>
  <si>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</si>
  <si>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</si>
  <si>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</si>
  <si>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</si>
  <si>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</si>
  <si>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</si>
  <si>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</si>
  <si>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</si>
  <si>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</si>
  <si>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</si>
  <si>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</si>
  <si>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</si>
  <si>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</si>
  <si>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</si>
  <si>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</si>
  <si>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</si>
  <si>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</si>
  <si>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</si>
  <si>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</si>
  <si>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</si>
  <si>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</si>
  <si>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</si>
  <si>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</si>
  <si>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</si>
  <si>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</si>
  <si>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</si>
  <si>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</si>
  <si>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</si>
  <si>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</si>
  <si>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</si>
  <si>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</si>
  <si>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FORMULACIÓN, EVALUACIÓN Y SEGUIMIENTO A LA GESTIÓN MISIONAL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</si>
  <si>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</si>
  <si>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</si>
  <si>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</si>
  <si>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</si>
  <si>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</si>
  <si>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</si>
  <si>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</si>
  <si>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</si>
  <si>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</si>
  <si>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</si>
  <si>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</si>
  <si>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</si>
  <si>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</si>
  <si>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FORMULACIÓN, EVALUACIÓN Y SEGUIMIENTO A LA GESTION MISIONAL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</si>
  <si>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</si>
  <si>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</si>
  <si>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</si>
  <si>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</si>
  <si>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</si>
  <si>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</si>
  <si>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</si>
  <si>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FIRMA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</si>
  <si>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</si>
  <si>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</si>
  <si>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</si>
  <si>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</si>
  <si>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</si>
  <si>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</si>
  <si>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</si>
  <si>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</si>
  <si>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</si>
  <si>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</si>
  <si>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</si>
  <si>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</si>
  <si>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</si>
  <si>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</si>
  <si>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</si>
  <si>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</si>
  <si>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</si>
  <si>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</si>
  <si>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</si>
  <si>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</si>
  <si>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</si>
  <si>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</si>
  <si>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</si>
  <si>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t>PERSONAL EXTERNO</t>
  </si>
  <si>
    <t>Transporte (Camionetas)</t>
  </si>
  <si>
    <t>Papeleria y útiles de oficina</t>
  </si>
  <si>
    <t>TOTAL PROGRAMADO</t>
  </si>
  <si>
    <t>A. - PLAN OPERATIVO ANUAL DE INVERSIÓN</t>
  </si>
  <si>
    <t>D. - MATRIZ DE ACCIONES OPERATIVAS PROYECTO</t>
  </si>
  <si>
    <t xml:space="preserve">Presupuesto asignado: </t>
  </si>
  <si>
    <t>SUBPROGRAMA</t>
  </si>
  <si>
    <t>OBJETIVO DEL SUBPROGRAMA</t>
  </si>
  <si>
    <t>ACTIVIDAD</t>
  </si>
  <si>
    <t>LINEA BASE</t>
  </si>
  <si>
    <t>SUBPROGRAMA PLAN DE ACCION:</t>
  </si>
  <si>
    <t>ACTIVIDADES  PA</t>
  </si>
  <si>
    <t>ACTIVIDADES POA</t>
  </si>
  <si>
    <t>SUBTOTAL</t>
  </si>
  <si>
    <t>PROYECTO</t>
  </si>
  <si>
    <t>TOTAL COSTOS PROYECTOS</t>
  </si>
  <si>
    <t>GESTIÓN AMBIENTAL DEL TERRITORIO</t>
  </si>
  <si>
    <t xml:space="preserve">Planeación y ordenamiento del territorio. </t>
  </si>
  <si>
    <t>Instrumentos de planeación ambiental</t>
  </si>
  <si>
    <t>Generar y desarrollar los lineamientos de planificación regional teniendo en cuenta la estructura ambiental y su relación directa con el desarrollo socio-económico y cultural que se da en las sub-regiones.</t>
  </si>
  <si>
    <t>Formulación y/o Ajuste a POMCAS en la jurisdicción</t>
  </si>
  <si>
    <t>Formulación del POMCA Directos al Magdalena</t>
  </si>
  <si>
    <t>Ajuste al POMCA Cuenca Alta del Río Chicamocha</t>
  </si>
  <si>
    <t>Porcentaje de avance en la formulación del POMCA Directos al Magdalena</t>
  </si>
  <si>
    <t>Porcentaje de avance en el ajuste al POMCA Cuenca Alta del Río Chicamocha</t>
  </si>
  <si>
    <t>Porcentaje de avance en el ajuste al POMCA Cuenca Media y Baja del Río Suarez</t>
  </si>
  <si>
    <t>Porcentaje</t>
  </si>
  <si>
    <t>METAS AÑO 2016</t>
  </si>
  <si>
    <t>METAS AÑO 2017</t>
  </si>
  <si>
    <t>METAS AÑO 2018</t>
  </si>
  <si>
    <t>METAS AÑO  2019</t>
  </si>
  <si>
    <t>Ajuste del POMCA Cuenca Media y Baja del Río Suárez</t>
  </si>
  <si>
    <t>Formulación de planes de manejo de áreas protegidas</t>
  </si>
  <si>
    <t>Actualización, Formulación y adopción de planes de manejo para las áreas protegidas de la Corporación</t>
  </si>
  <si>
    <t>Apoyo a las acciones del Plan de Manejo Páramo de Rabanal - Unión Europea</t>
  </si>
  <si>
    <t>Porcentaje de las áreas protegidas competencia de la entidad con plan de manejo formulado y adoptado.</t>
  </si>
  <si>
    <t>Porcentaje de compromisos cumplidos con la Unión Europea</t>
  </si>
  <si>
    <t>Formulación de planes de manejo de ecosistemas estratégicos</t>
  </si>
  <si>
    <t>Formular plan de manejo de ecosistemas estratégicos de la Ciénega de Palagua</t>
  </si>
  <si>
    <t>Número de ecosistemas estratégicos con Plan de Manejo formulado</t>
  </si>
  <si>
    <t>Número</t>
  </si>
  <si>
    <t xml:space="preserve">Plan General de Ordenamiento forestal PGOF </t>
  </si>
  <si>
    <t>Elaborar el Inventario forestal de la jurisdicción</t>
  </si>
  <si>
    <t>Porcentaje de avance en el Inventario forestal en la jurisdicción</t>
  </si>
  <si>
    <t>Instrumentos de Planificación Corporativos</t>
  </si>
  <si>
    <t>Elaborar los instrumentos corporativos de planificación</t>
  </si>
  <si>
    <t>Número de planes de acción elaborados</t>
  </si>
  <si>
    <t>Asistencia Técnico - jurídica y Seguimiento en Ordenamiento Territorial, a los municipios de la jurisdicción</t>
  </si>
  <si>
    <t>Asesorar o asistir a los municipios en la incorporación de los determinantes ambientales para la revisión y ajuste de los POT adoptados</t>
  </si>
  <si>
    <t>Porcentaje de municipios priorizados asesorados o asistidos en la incorporación de los determinantes ambientales para la revisión y ajuste de los POT adoptados, y hacer seguimiento a los asuntos concertados</t>
  </si>
  <si>
    <t>Porcentaje de solicitudes de trámite de concertación de asuntos ambientales atendidas</t>
  </si>
  <si>
    <t>Atender las solicitudes de trámite de concertación de asuntos ambientales en los proyectos de revisión a los POT, presentadas por los municipios de la jurisdicción</t>
  </si>
  <si>
    <t>COSTOS  AÑO 2016</t>
  </si>
  <si>
    <t>COSTOS   AÑO 2017</t>
  </si>
  <si>
    <t>COSTOS   AÑO 2018</t>
  </si>
  <si>
    <t>COSTOS   AÑO  2019</t>
  </si>
  <si>
    <t>PGN</t>
  </si>
  <si>
    <t>TRC</t>
  </si>
  <si>
    <t>TUAS</t>
  </si>
  <si>
    <t>TERMICA</t>
  </si>
  <si>
    <t>HIDROSOGAMOSO</t>
  </si>
  <si>
    <t>CARTERA TUAS</t>
  </si>
  <si>
    <t>ARGOS</t>
  </si>
  <si>
    <t>SOBRETASA</t>
  </si>
  <si>
    <t>LUZ DEYANIRA GONZALEZ CASTILLO</t>
  </si>
  <si>
    <t>Profesionales Especializados</t>
  </si>
  <si>
    <t>Responsable proceso Evaluación Misional</t>
  </si>
  <si>
    <t xml:space="preserve">TOTAL $ </t>
  </si>
  <si>
    <t>C. - PROGRAMACION BIENES Y SERVICIOS  ALMACÉN AÑO 2017</t>
  </si>
  <si>
    <t>VALOR UNITARIO Incluido IVA $ 
2017</t>
  </si>
  <si>
    <t>Apoyo a la formulación y/o ajuste a los POMCAS priorizado</t>
  </si>
  <si>
    <t>Porcentaje de formulación y/o ajuste a los POMCA´s priorizados</t>
  </si>
  <si>
    <t>Número de planes de Gestion Ambiental Regional formulados</t>
  </si>
  <si>
    <t>HUGO ARMANDO  DIAZ - LUZ AMELIA PACHECO</t>
  </si>
  <si>
    <t>METAS AÑO (2018)</t>
  </si>
  <si>
    <t>B. - PROGRAMACION PLAN DE NECESIDADES  AÑO 2018</t>
  </si>
  <si>
    <t>Versión 0</t>
  </si>
  <si>
    <t>xxxxxxx</t>
  </si>
  <si>
    <t>Formular y/o actualizar los planes de manejo priorizados para la vigencia</t>
  </si>
  <si>
    <t>PNR Pan de Azúcar ElConsuelo, RFP El Malmo, PNR Siscuncí</t>
  </si>
  <si>
    <t>Dos Planes de manejo formulados y un plan de manejo actualizado</t>
  </si>
  <si>
    <t>Suscribir un convenio con Corpochivor y CAR para el cuplimiento de los compromisos en el marco de la Unicón Europea</t>
  </si>
  <si>
    <t>Complejo de Páramo Rabanal</t>
  </si>
  <si>
    <t>100% de los compromisos adquiridos en el marco de la Unión Europea</t>
  </si>
  <si>
    <t>110010021</t>
  </si>
  <si>
    <t>Bolígrafo Mina Negra</t>
  </si>
  <si>
    <t>Unidad</t>
  </si>
  <si>
    <t>886,28</t>
  </si>
  <si>
    <t>110030004</t>
  </si>
  <si>
    <t>110020001</t>
  </si>
  <si>
    <t>Papel bond, de 75 g/m2, tamaño carta, por resma de 500 hojas.</t>
  </si>
  <si>
    <t>Papel bond, de 75 g/m2, tamaño oficio, por resma de 500 hojas.</t>
  </si>
  <si>
    <t>Formulacion Plan Operativo,  SEGÚN Acuerdo 013 del 07/12/2017 del  por medio del cual se aprueba el Presupuesto de Ingresos y Gastos para la vigencia Fiscal del 1º. de enero al 31 de diciembre de 2018 de la Corporación Autónoma de Regional de Boyacá</t>
  </si>
  <si>
    <t>convenio con Corpochivor y CAR para el cuplimiento de los compromisos en el marco de la Unicón Europea</t>
  </si>
  <si>
    <t>Consultoria para formular PNR Pan de Azúcar ElConsuelo, RFP El Malmo, PNR Siscuncí</t>
  </si>
  <si>
    <t>No. PM formulados y PM actualizados/No. PM para formular y actualizar</t>
  </si>
  <si>
    <t>% de los compromisos adquiridos en el marco de la Unión Europea/No de compromisos programados</t>
  </si>
  <si>
    <t>530 900 01 01 02</t>
  </si>
  <si>
    <t>ESCEDENTES FINANCIEROS CHIVOR</t>
  </si>
  <si>
    <t xml:space="preserve"> $-   </t>
  </si>
  <si>
    <t xml:space="preserve">Resolución 1729 Por medio del cual se efectúa un Traslado dentro del Presupuesto con recursos propios de la Corporación Autónoma Regional de Boyacá, CORPOBOYACÁ, vigencia Fiscal del año 2018 </t>
  </si>
  <si>
    <t>Toner de tina</t>
  </si>
  <si>
    <t>Global</t>
  </si>
  <si>
    <t>Pasivo exigible vigencias expiradas -Formulacion de plan de manejo de areas protegidas, CCC 088-2016 que tenía por objeto “ Generar el insumo para el proceso de homologación de la categoría del Área protegida “Distrito de Manejo Integrado y Zona de Recreación Lago Sochagota y la Cuenca Hidrográfica que lo alimenta” y formular su Plan de Manejo  de acuerdo a lo establecido en el decreto 1076 de 2015</t>
  </si>
  <si>
    <t>Lago Sochagota</t>
  </si>
  <si>
    <t>% pago de vigencias expiradas realizados/% pago de vigencias expiradas programado</t>
  </si>
  <si>
    <t>100% pago de vigencias expiradas</t>
  </si>
  <si>
    <t>VIGENCIAS EXPIRADAS</t>
  </si>
  <si>
    <t xml:space="preserve">Mediante Acuerdo 05 del 28/06/2018 por el cual el cual se autorizan unas vigencias expiradas en el presupuesto con recursos
propios de Ia vigencia fiscal 2018
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</si>
</sst>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_-&quot;$&quot;* #,##0_-;\-&quot;$&quot;* #,##0_-;_-&quot;$&quot;* &quot;-&quot;??_-;_-@_-"/>
    <numFmt numFmtId="193" formatCode="0.0%"/>
    <numFmt numFmtId="194" formatCode="0.000%"/>
    <numFmt numFmtId="195" formatCode="#,##0.0"/>
    <numFmt numFmtId="196" formatCode="_-&quot;$&quot;* #,##0.0_-;\-&quot;$&quot;* #,##0.0_-;_-&quot;$&quot;* &quot;-&quot;??_-;_-@_-"/>
    <numFmt numFmtId="197" formatCode="_-&quot;$&quot;* #,##0.000_-;\-&quot;$&quot;* #,##0.000_-;_-&quot;$&quot;* &quot;-&quot;??_-;_-@_-"/>
    <numFmt numFmtId="198" formatCode="_-&quot;$&quot;* #,##0.0000_-;\-&quot;$&quot;* #,##0.0000_-;_-&quot;$&quot;* &quot;-&quot;??_-;_-@_-"/>
    <numFmt numFmtId="199" formatCode="_-&quot;$&quot;* #,##0.00000_-;\-&quot;$&quot;* #,##0.00000_-;_-&quot;$&quot;* &quot;-&quot;??_-;_-@_-"/>
    <numFmt numFmtId="200" formatCode="_-&quot;$&quot;* #,##0.000000_-;\-&quot;$&quot;* #,##0.000000_-;_-&quot;$&quot;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Narrow"/>
      <family val="2"/>
    </font>
    <font>
      <sz val="14"/>
      <name val="Arial Narrow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4"/>
      <color indexed="8"/>
      <name val="Arial Narrow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14"/>
      <color theme="1"/>
      <name val="Arial Narrow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rgb="FFABABAB"/>
      </left>
      <right/>
      <top style="thin">
        <color rgb="FFABABAB"/>
      </top>
      <bottom/>
    </border>
    <border>
      <left style="thin">
        <color rgb="FFABABAB"/>
      </left>
      <right style="medium"/>
      <top style="thin">
        <color rgb="FFABABAB"/>
      </top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10" fillId="22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47">
    <xf numFmtId="0" fontId="0" fillId="0" borderId="0" xfId="0" applyAlignment="1">
      <alignment/>
    </xf>
    <xf numFmtId="0" fontId="0" fillId="0" borderId="0" xfId="0" applyAlignment="1">
      <alignment vertical="center"/>
    </xf>
    <xf numFmtId="3" fontId="22" fillId="0" borderId="10" xfId="0" applyNumberFormat="1" applyFont="1" applyFill="1" applyBorder="1" applyAlignment="1">
      <alignment horizontal="justify" vertical="center" wrapText="1"/>
    </xf>
    <xf numFmtId="189" fontId="0" fillId="0" borderId="10" xfId="5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3" fontId="22" fillId="0" borderId="0" xfId="49" applyNumberFormat="1" applyFont="1" applyFill="1" applyBorder="1" applyAlignment="1">
      <alignment horizontal="left" vertical="center"/>
    </xf>
    <xf numFmtId="189" fontId="0" fillId="0" borderId="0" xfId="52" applyNumberFormat="1" applyFont="1" applyAlignment="1">
      <alignment horizontal="center" vertical="center"/>
    </xf>
    <xf numFmtId="189" fontId="0" fillId="0" borderId="0" xfId="52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vertical="center"/>
    </xf>
    <xf numFmtId="188" fontId="0" fillId="0" borderId="0" xfId="51" applyNumberFormat="1" applyAlignment="1">
      <alignment vertical="center"/>
    </xf>
    <xf numFmtId="188" fontId="0" fillId="0" borderId="0" xfId="51" applyNumberFormat="1" applyFont="1" applyAlignment="1">
      <alignment vertical="center"/>
    </xf>
    <xf numFmtId="0" fontId="27" fillId="0" borderId="0" xfId="0" applyFont="1" applyFill="1" applyAlignment="1">
      <alignment vertical="center"/>
    </xf>
    <xf numFmtId="3" fontId="22" fillId="0" borderId="0" xfId="0" applyNumberFormat="1" applyFont="1" applyFill="1" applyAlignment="1">
      <alignment vertical="center"/>
    </xf>
    <xf numFmtId="188" fontId="22" fillId="0" borderId="0" xfId="50" applyNumberFormat="1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5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88" fontId="27" fillId="0" borderId="10" xfId="5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188" fontId="22" fillId="0" borderId="0" xfId="50" applyNumberFormat="1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14" fontId="25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89" fontId="20" fillId="0" borderId="0" xfId="53" applyNumberFormat="1" applyFont="1" applyFill="1" applyBorder="1" applyAlignment="1">
      <alignment horizontal="center" vertical="center" wrapText="1"/>
    </xf>
    <xf numFmtId="191" fontId="19" fillId="0" borderId="0" xfId="0" applyNumberFormat="1" applyFont="1" applyFill="1" applyBorder="1" applyAlignment="1">
      <alignment horizontal="center" vertical="center"/>
    </xf>
    <xf numFmtId="49" fontId="19" fillId="0" borderId="0" xfId="52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24" borderId="12" xfId="0" applyFont="1" applyFill="1" applyBorder="1" applyAlignment="1">
      <alignment vertical="center"/>
    </xf>
    <xf numFmtId="0" fontId="44" fillId="24" borderId="13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52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189" fontId="0" fillId="24" borderId="10" xfId="52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vertical="center"/>
    </xf>
    <xf numFmtId="189" fontId="0" fillId="24" borderId="10" xfId="52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/>
    </xf>
    <xf numFmtId="189" fontId="20" fillId="24" borderId="16" xfId="52" applyNumberFormat="1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189" fontId="20" fillId="24" borderId="10" xfId="52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/>
    </xf>
    <xf numFmtId="0" fontId="19" fillId="24" borderId="21" xfId="0" applyFont="1" applyFill="1" applyBorder="1" applyAlignment="1">
      <alignment vertical="center"/>
    </xf>
    <xf numFmtId="0" fontId="19" fillId="24" borderId="22" xfId="0" applyFont="1" applyFill="1" applyBorder="1" applyAlignment="1">
      <alignment vertical="center"/>
    </xf>
    <xf numFmtId="0" fontId="19" fillId="24" borderId="23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24" borderId="24" xfId="0" applyFont="1" applyFill="1" applyBorder="1" applyAlignment="1">
      <alignment vertical="center"/>
    </xf>
    <xf numFmtId="0" fontId="20" fillId="24" borderId="25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189" fontId="0" fillId="24" borderId="11" xfId="52" applyNumberFormat="1" applyFont="1" applyFill="1" applyBorder="1" applyAlignment="1">
      <alignment horizontal="center" vertical="center"/>
    </xf>
    <xf numFmtId="189" fontId="0" fillId="24" borderId="11" xfId="52" applyNumberFormat="1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26" xfId="0" applyFont="1" applyFill="1" applyBorder="1" applyAlignment="1">
      <alignment vertical="center"/>
    </xf>
    <xf numFmtId="189" fontId="0" fillId="24" borderId="27" xfId="52" applyNumberFormat="1" applyFont="1" applyFill="1" applyBorder="1" applyAlignment="1">
      <alignment vertical="center"/>
    </xf>
    <xf numFmtId="0" fontId="20" fillId="24" borderId="28" xfId="0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189" fontId="0" fillId="24" borderId="17" xfId="52" applyNumberFormat="1" applyFont="1" applyFill="1" applyBorder="1" applyAlignment="1">
      <alignment horizontal="center" vertical="center"/>
    </xf>
    <xf numFmtId="189" fontId="0" fillId="24" borderId="17" xfId="52" applyNumberFormat="1" applyFont="1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0" fontId="20" fillId="24" borderId="25" xfId="0" applyFont="1" applyFill="1" applyBorder="1" applyAlignment="1">
      <alignment vertical="center" wrapText="1"/>
    </xf>
    <xf numFmtId="0" fontId="20" fillId="24" borderId="29" xfId="0" applyFont="1" applyFill="1" applyBorder="1" applyAlignment="1">
      <alignment vertical="center" wrapText="1"/>
    </xf>
    <xf numFmtId="189" fontId="0" fillId="24" borderId="16" xfId="52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89" fontId="0" fillId="24" borderId="0" xfId="52" applyNumberFormat="1" applyFont="1" applyFill="1" applyAlignment="1">
      <alignment horizontal="center" vertical="center"/>
    </xf>
    <xf numFmtId="189" fontId="0" fillId="24" borderId="0" xfId="52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21" fillId="24" borderId="30" xfId="0" applyFont="1" applyFill="1" applyBorder="1" applyAlignment="1">
      <alignment horizontal="center" vertical="center" wrapText="1"/>
    </xf>
    <xf numFmtId="0" fontId="26" fillId="24" borderId="30" xfId="0" applyFont="1" applyFill="1" applyBorder="1" applyAlignment="1">
      <alignment horizontal="center" vertical="center" wrapText="1"/>
    </xf>
    <xf numFmtId="0" fontId="19" fillId="24" borderId="30" xfId="0" applyFont="1" applyFill="1" applyBorder="1" applyAlignment="1">
      <alignment vertical="center"/>
    </xf>
    <xf numFmtId="0" fontId="19" fillId="24" borderId="31" xfId="0" applyFont="1" applyFill="1" applyBorder="1" applyAlignment="1">
      <alignment horizontal="center" vertical="center"/>
    </xf>
    <xf numFmtId="0" fontId="19" fillId="24" borderId="3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0" fillId="24" borderId="0" xfId="0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1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89" fontId="20" fillId="0" borderId="10" xfId="53" applyNumberFormat="1" applyFont="1" applyFill="1" applyBorder="1" applyAlignment="1">
      <alignment horizontal="center" vertical="center" wrapText="1"/>
    </xf>
    <xf numFmtId="3" fontId="0" fillId="0" borderId="33" xfId="0" applyNumberFormat="1" applyFont="1" applyFill="1" applyBorder="1" applyAlignment="1">
      <alignment horizontal="right" vertical="center"/>
    </xf>
    <xf numFmtId="3" fontId="0" fillId="0" borderId="33" xfId="0" applyNumberFormat="1" applyFont="1" applyFill="1" applyBorder="1" applyAlignment="1">
      <alignment horizontal="left" vertical="center"/>
    </xf>
    <xf numFmtId="0" fontId="21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justify" vertical="center"/>
    </xf>
    <xf numFmtId="0" fontId="0" fillId="0" borderId="34" xfId="0" applyFont="1" applyFill="1" applyBorder="1" applyAlignment="1">
      <alignment horizontal="left" vertical="center"/>
    </xf>
    <xf numFmtId="186" fontId="20" fillId="0" borderId="11" xfId="0" applyNumberFormat="1" applyFont="1" applyFill="1" applyBorder="1" applyAlignment="1">
      <alignment horizontal="left" vertical="center"/>
    </xf>
    <xf numFmtId="49" fontId="19" fillId="0" borderId="11" xfId="52" applyNumberFormat="1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49" fontId="19" fillId="0" borderId="35" xfId="52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49" fontId="19" fillId="0" borderId="29" xfId="52" applyNumberFormat="1" applyFont="1" applyFill="1" applyBorder="1" applyAlignment="1">
      <alignment horizontal="center" vertical="center"/>
    </xf>
    <xf numFmtId="0" fontId="21" fillId="16" borderId="36" xfId="0" applyFont="1" applyFill="1" applyBorder="1" applyAlignment="1">
      <alignment horizontal="center" vertical="center"/>
    </xf>
    <xf numFmtId="0" fontId="21" fillId="16" borderId="37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9" fontId="0" fillId="0" borderId="10" xfId="63" applyFont="1" applyFill="1" applyBorder="1" applyAlignment="1">
      <alignment horizontal="center" vertical="center" wrapText="1"/>
    </xf>
    <xf numFmtId="9" fontId="27" fillId="4" borderId="10" xfId="63" applyFont="1" applyFill="1" applyBorder="1" applyAlignment="1">
      <alignment vertical="center"/>
    </xf>
    <xf numFmtId="192" fontId="31" fillId="24" borderId="10" xfId="54" applyNumberFormat="1" applyFont="1" applyFill="1" applyBorder="1" applyAlignment="1" applyProtection="1">
      <alignment horizontal="center" vertical="center" wrapText="1"/>
      <protection/>
    </xf>
    <xf numFmtId="1" fontId="0" fillId="0" borderId="10" xfId="63" applyNumberFormat="1" applyFont="1" applyFill="1" applyBorder="1" applyAlignment="1">
      <alignment horizontal="center" vertical="center" wrapText="1"/>
    </xf>
    <xf numFmtId="1" fontId="32" fillId="24" borderId="10" xfId="63" applyNumberFormat="1" applyFont="1" applyFill="1" applyBorder="1" applyAlignment="1" applyProtection="1">
      <alignment horizontal="center" vertical="center" wrapText="1"/>
      <protection locked="0"/>
    </xf>
    <xf numFmtId="9" fontId="32" fillId="24" borderId="10" xfId="63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justify" vertical="center" wrapText="1"/>
    </xf>
    <xf numFmtId="0" fontId="33" fillId="0" borderId="0" xfId="0" applyFont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0" fillId="24" borderId="15" xfId="0" applyFont="1" applyFill="1" applyBorder="1" applyAlignment="1">
      <alignment vertical="center" wrapText="1"/>
    </xf>
    <xf numFmtId="14" fontId="0" fillId="0" borderId="10" xfId="0" applyNumberFormat="1" applyFont="1" applyBorder="1" applyAlignment="1">
      <alignment vertical="center"/>
    </xf>
    <xf numFmtId="3" fontId="0" fillId="24" borderId="10" xfId="0" applyNumberFormat="1" applyFont="1" applyFill="1" applyBorder="1" applyAlignment="1">
      <alignment horizontal="right" vertical="center"/>
    </xf>
    <xf numFmtId="0" fontId="45" fillId="0" borderId="10" xfId="0" applyFont="1" applyBorder="1" applyAlignment="1" applyProtection="1">
      <alignment horizontal="justify" vertical="center" wrapText="1"/>
      <protection/>
    </xf>
    <xf numFmtId="9" fontId="22" fillId="0" borderId="10" xfId="0" applyNumberFormat="1" applyFont="1" applyFill="1" applyBorder="1" applyAlignment="1">
      <alignment horizontal="justify" vertical="center" wrapText="1"/>
    </xf>
    <xf numFmtId="189" fontId="0" fillId="0" borderId="27" xfId="53" applyNumberFormat="1" applyFont="1" applyFill="1" applyBorder="1" applyAlignment="1">
      <alignment vertical="center" wrapText="1"/>
    </xf>
    <xf numFmtId="10" fontId="22" fillId="0" borderId="10" xfId="63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89" fontId="0" fillId="0" borderId="0" xfId="0" applyNumberFormat="1" applyAlignment="1">
      <alignment vertical="center"/>
    </xf>
    <xf numFmtId="49" fontId="0" fillId="24" borderId="10" xfId="59" applyNumberFormat="1" applyFont="1" applyFill="1" applyBorder="1" applyAlignment="1">
      <alignment horizontal="center" vertical="center" wrapText="1"/>
      <protection/>
    </xf>
    <xf numFmtId="49" fontId="22" fillId="0" borderId="10" xfId="0" applyNumberFormat="1" applyFont="1" applyFill="1" applyBorder="1" applyAlignment="1">
      <alignment horizontal="justify" vertical="center" wrapText="1"/>
    </xf>
    <xf numFmtId="188" fontId="22" fillId="0" borderId="10" xfId="50" applyNumberFormat="1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189" fontId="43" fillId="24" borderId="10" xfId="52" applyNumberFormat="1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0" borderId="38" xfId="0" applyFont="1" applyBorder="1" applyAlignment="1">
      <alignment wrapText="1"/>
    </xf>
    <xf numFmtId="189" fontId="0" fillId="0" borderId="39" xfId="47" applyNumberFormat="1" applyFont="1" applyBorder="1" applyAlignment="1">
      <alignment/>
    </xf>
    <xf numFmtId="192" fontId="31" fillId="24" borderId="10" xfId="56" applyNumberFormat="1" applyFont="1" applyFill="1" applyBorder="1" applyAlignment="1" applyProtection="1">
      <alignment horizontal="center" vertical="center" wrapText="1"/>
      <protection/>
    </xf>
    <xf numFmtId="192" fontId="46" fillId="0" borderId="10" xfId="56" applyNumberFormat="1" applyFont="1" applyFill="1" applyBorder="1" applyAlignment="1" applyProtection="1">
      <alignment horizontal="center" vertical="center"/>
      <protection/>
    </xf>
    <xf numFmtId="192" fontId="46" fillId="24" borderId="10" xfId="56" applyNumberFormat="1" applyFont="1" applyFill="1" applyBorder="1" applyAlignment="1" applyProtection="1">
      <alignment horizontal="center" vertical="center"/>
      <protection/>
    </xf>
    <xf numFmtId="9" fontId="0" fillId="24" borderId="10" xfId="63" applyFont="1" applyFill="1" applyBorder="1" applyAlignment="1">
      <alignment horizontal="center" vertical="center" wrapText="1"/>
    </xf>
    <xf numFmtId="192" fontId="31" fillId="24" borderId="10" xfId="56" applyNumberFormat="1" applyFont="1" applyFill="1" applyBorder="1" applyAlignment="1" applyProtection="1">
      <alignment horizontal="center" vertical="center"/>
      <protection/>
    </xf>
    <xf numFmtId="192" fontId="47" fillId="24" borderId="10" xfId="56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92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 wrapText="1"/>
    </xf>
    <xf numFmtId="9" fontId="4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27" fillId="4" borderId="10" xfId="0" applyFont="1" applyFill="1" applyBorder="1" applyAlignment="1">
      <alignment vertical="center"/>
    </xf>
    <xf numFmtId="192" fontId="27" fillId="4" borderId="1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9" fontId="0" fillId="0" borderId="0" xfId="0" applyNumberFormat="1" applyAlignment="1">
      <alignment vertical="center"/>
    </xf>
    <xf numFmtId="0" fontId="0" fillId="24" borderId="10" xfId="0" applyFont="1" applyFill="1" applyBorder="1" applyAlignment="1">
      <alignment horizontal="justify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48" fillId="24" borderId="10" xfId="0" applyFont="1" applyFill="1" applyBorder="1" applyAlignment="1" applyProtection="1">
      <alignment horizontal="center" vertical="center" wrapText="1"/>
      <protection locked="0"/>
    </xf>
    <xf numFmtId="0" fontId="0" fillId="25" borderId="10" xfId="0" applyFont="1" applyFill="1" applyBorder="1" applyAlignment="1">
      <alignment horizontal="justify" vertical="center" wrapText="1"/>
    </xf>
    <xf numFmtId="9" fontId="47" fillId="25" borderId="10" xfId="63" applyFont="1" applyFill="1" applyBorder="1" applyAlignment="1" applyProtection="1">
      <alignment horizontal="center" vertical="center" wrapText="1"/>
      <protection locked="0"/>
    </xf>
    <xf numFmtId="0" fontId="0" fillId="25" borderId="10" xfId="0" applyFont="1" applyFill="1" applyBorder="1" applyAlignment="1">
      <alignment horizontal="center" vertical="center" wrapText="1"/>
    </xf>
    <xf numFmtId="9" fontId="31" fillId="25" borderId="10" xfId="63" applyFont="1" applyFill="1" applyBorder="1" applyAlignment="1" applyProtection="1">
      <alignment horizontal="center" vertical="center" wrapText="1"/>
      <protection locked="0"/>
    </xf>
    <xf numFmtId="192" fontId="31" fillId="25" borderId="10" xfId="56" applyNumberFormat="1" applyFont="1" applyFill="1" applyBorder="1" applyAlignment="1" applyProtection="1">
      <alignment horizontal="center" vertical="center" wrapText="1"/>
      <protection/>
    </xf>
    <xf numFmtId="10" fontId="0" fillId="25" borderId="10" xfId="63" applyNumberFormat="1" applyFont="1" applyFill="1" applyBorder="1" applyAlignment="1">
      <alignment horizontal="center" vertical="center" wrapText="1"/>
    </xf>
    <xf numFmtId="192" fontId="46" fillId="25" borderId="10" xfId="56" applyNumberFormat="1" applyFont="1" applyFill="1" applyBorder="1" applyAlignment="1" applyProtection="1">
      <alignment horizontal="center" vertical="center"/>
      <protection/>
    </xf>
    <xf numFmtId="10" fontId="48" fillId="25" borderId="10" xfId="63" applyNumberFormat="1" applyFont="1" applyFill="1" applyBorder="1" applyAlignment="1" applyProtection="1">
      <alignment horizontal="center" vertical="center" wrapText="1"/>
      <protection locked="0"/>
    </xf>
    <xf numFmtId="9" fontId="48" fillId="25" borderId="10" xfId="63" applyFont="1" applyFill="1" applyBorder="1" applyAlignment="1" applyProtection="1">
      <alignment horizontal="center" vertical="center" wrapText="1"/>
      <protection locked="0"/>
    </xf>
    <xf numFmtId="9" fontId="47" fillId="25" borderId="10" xfId="0" applyNumberFormat="1" applyFont="1" applyFill="1" applyBorder="1" applyAlignment="1" applyProtection="1">
      <alignment horizontal="center" vertical="center" wrapText="1"/>
      <protection locked="0"/>
    </xf>
    <xf numFmtId="9" fontId="0" fillId="25" borderId="10" xfId="63" applyFont="1" applyFill="1" applyBorder="1" applyAlignment="1">
      <alignment horizontal="center" vertical="center" wrapText="1"/>
    </xf>
    <xf numFmtId="9" fontId="48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quotePrefix="1">
      <alignment vertical="center"/>
    </xf>
    <xf numFmtId="0" fontId="22" fillId="0" borderId="0" xfId="0" applyFont="1" applyFill="1" applyAlignment="1">
      <alignment horizontal="center" vertical="center"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164" fontId="0" fillId="0" borderId="10" xfId="0" applyNumberFormat="1" applyFill="1" applyBorder="1" applyAlignment="1">
      <alignment horizontal="center" vertical="center" wrapText="1"/>
    </xf>
    <xf numFmtId="49" fontId="45" fillId="24" borderId="10" xfId="60" applyNumberFormat="1" applyFont="1" applyFill="1" applyBorder="1" applyAlignment="1">
      <alignment horizontal="center" vertical="center" wrapText="1"/>
      <protection/>
    </xf>
    <xf numFmtId="49" fontId="49" fillId="24" borderId="10" xfId="60" applyNumberFormat="1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166" fontId="22" fillId="0" borderId="10" xfId="57" applyNumberFormat="1" applyFont="1" applyBorder="1" applyAlignment="1">
      <alignment horizontal="center" vertical="center" wrapText="1"/>
    </xf>
    <xf numFmtId="0" fontId="0" fillId="24" borderId="10" xfId="59" applyFont="1" applyFill="1" applyBorder="1" applyAlignment="1">
      <alignment horizontal="center" vertical="center" wrapText="1"/>
      <protection/>
    </xf>
    <xf numFmtId="188" fontId="22" fillId="0" borderId="0" xfId="0" applyNumberFormat="1" applyFont="1" applyFill="1" applyAlignment="1">
      <alignment vertical="center"/>
    </xf>
    <xf numFmtId="0" fontId="19" fillId="26" borderId="10" xfId="0" applyFont="1" applyFill="1" applyBorder="1" applyAlignment="1">
      <alignment vertical="center"/>
    </xf>
    <xf numFmtId="3" fontId="22" fillId="0" borderId="10" xfId="61" applyNumberFormat="1" applyFont="1" applyFill="1" applyBorder="1" applyAlignment="1">
      <alignment vertical="center"/>
      <protection/>
    </xf>
    <xf numFmtId="165" fontId="19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189" fontId="0" fillId="0" borderId="10" xfId="53" applyNumberFormat="1" applyFont="1" applyFill="1" applyBorder="1" applyAlignment="1">
      <alignment vertical="center" wrapText="1"/>
    </xf>
    <xf numFmtId="9" fontId="0" fillId="0" borderId="10" xfId="63" applyFont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10" fontId="0" fillId="0" borderId="27" xfId="63" applyNumberFormat="1" applyFont="1" applyBorder="1" applyAlignment="1">
      <alignment horizontal="center" vertical="center" wrapText="1"/>
    </xf>
    <xf numFmtId="10" fontId="0" fillId="0" borderId="36" xfId="63" applyNumberFormat="1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49" fontId="19" fillId="0" borderId="11" xfId="52" applyNumberFormat="1" applyFont="1" applyFill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49" fontId="19" fillId="0" borderId="0" xfId="52" applyNumberFormat="1" applyFont="1" applyFill="1" applyBorder="1" applyAlignment="1">
      <alignment horizontal="center" vertical="center"/>
    </xf>
    <xf numFmtId="14" fontId="23" fillId="0" borderId="33" xfId="0" applyNumberFormat="1" applyFont="1" applyBorder="1" applyAlignment="1">
      <alignment horizontal="center" vertical="center"/>
    </xf>
    <xf numFmtId="14" fontId="23" fillId="0" borderId="40" xfId="0" applyNumberFormat="1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20" fillId="16" borderId="33" xfId="0" applyFont="1" applyFill="1" applyBorder="1" applyAlignment="1">
      <alignment horizontal="left" vertical="center" wrapText="1"/>
    </xf>
    <xf numFmtId="0" fontId="20" fillId="16" borderId="20" xfId="0" applyFont="1" applyFill="1" applyBorder="1" applyAlignment="1">
      <alignment horizontal="left" vertical="center" wrapText="1"/>
    </xf>
    <xf numFmtId="0" fontId="20" fillId="16" borderId="40" xfId="0" applyFont="1" applyFill="1" applyBorder="1" applyAlignment="1">
      <alignment horizontal="left" vertical="center" wrapText="1"/>
    </xf>
    <xf numFmtId="14" fontId="23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 vertical="center"/>
    </xf>
    <xf numFmtId="0" fontId="50" fillId="0" borderId="27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0" fillId="24" borderId="33" xfId="0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24" borderId="33" xfId="0" applyFont="1" applyFill="1" applyBorder="1" applyAlignment="1">
      <alignment horizontal="left" vertical="center" wrapText="1"/>
    </xf>
    <xf numFmtId="0" fontId="20" fillId="24" borderId="20" xfId="0" applyFont="1" applyFill="1" applyBorder="1" applyAlignment="1">
      <alignment horizontal="left" vertical="center" wrapText="1"/>
    </xf>
    <xf numFmtId="0" fontId="20" fillId="24" borderId="40" xfId="0" applyFont="1" applyFill="1" applyBorder="1" applyAlignment="1">
      <alignment horizontal="left" vertical="center" wrapText="1"/>
    </xf>
    <xf numFmtId="0" fontId="0" fillId="24" borderId="27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189" fontId="20" fillId="0" borderId="33" xfId="0" applyNumberFormat="1" applyFont="1" applyBorder="1" applyAlignment="1">
      <alignment horizontal="center" vertical="center"/>
    </xf>
    <xf numFmtId="0" fontId="0" fillId="24" borderId="33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left" vertical="center" wrapText="1"/>
    </xf>
    <xf numFmtId="0" fontId="0" fillId="24" borderId="40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right" vertical="center"/>
    </xf>
    <xf numFmtId="0" fontId="20" fillId="0" borderId="20" xfId="0" applyFont="1" applyBorder="1" applyAlignment="1">
      <alignment horizontal="right" vertical="center"/>
    </xf>
    <xf numFmtId="0" fontId="20" fillId="0" borderId="40" xfId="0" applyFont="1" applyBorder="1" applyAlignment="1">
      <alignment horizontal="right" vertical="center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52" applyNumberFormat="1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1" fillId="24" borderId="46" xfId="0" applyFont="1" applyFill="1" applyBorder="1" applyAlignment="1">
      <alignment horizontal="center" vertical="center" wrapText="1"/>
    </xf>
    <xf numFmtId="0" fontId="21" fillId="24" borderId="47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/>
    </xf>
    <xf numFmtId="0" fontId="20" fillId="24" borderId="36" xfId="0" applyFont="1" applyFill="1" applyBorder="1" applyAlignment="1">
      <alignment horizontal="center" vertical="center"/>
    </xf>
    <xf numFmtId="189" fontId="21" fillId="24" borderId="48" xfId="52" applyNumberFormat="1" applyFont="1" applyFill="1" applyBorder="1" applyAlignment="1">
      <alignment horizontal="center" vertical="center" wrapText="1"/>
    </xf>
    <xf numFmtId="189" fontId="21" fillId="24" borderId="36" xfId="52" applyNumberFormat="1" applyFont="1" applyFill="1" applyBorder="1" applyAlignment="1">
      <alignment horizontal="center" vertical="center" wrapText="1"/>
    </xf>
    <xf numFmtId="189" fontId="21" fillId="24" borderId="10" xfId="52" applyNumberFormat="1" applyFont="1" applyFill="1" applyBorder="1" applyAlignment="1">
      <alignment horizontal="center" vertical="center" wrapText="1"/>
    </xf>
    <xf numFmtId="0" fontId="27" fillId="24" borderId="49" xfId="0" applyFont="1" applyFill="1" applyBorder="1" applyAlignment="1">
      <alignment horizontal="right" vertical="center"/>
    </xf>
    <xf numFmtId="0" fontId="27" fillId="24" borderId="22" xfId="0" applyFont="1" applyFill="1" applyBorder="1" applyAlignment="1">
      <alignment horizontal="right" vertical="center"/>
    </xf>
    <xf numFmtId="0" fontId="27" fillId="24" borderId="23" xfId="0" applyFont="1" applyFill="1" applyBorder="1" applyAlignment="1">
      <alignment horizontal="right" vertical="center"/>
    </xf>
    <xf numFmtId="189" fontId="20" fillId="24" borderId="27" xfId="52" applyNumberFormat="1" applyFont="1" applyFill="1" applyBorder="1" applyAlignment="1">
      <alignment horizontal="center" vertical="center"/>
    </xf>
    <xf numFmtId="189" fontId="20" fillId="24" borderId="36" xfId="52" applyNumberFormat="1" applyFont="1" applyFill="1" applyBorder="1" applyAlignment="1">
      <alignment horizontal="center" vertical="center"/>
    </xf>
    <xf numFmtId="0" fontId="20" fillId="24" borderId="50" xfId="0" applyFont="1" applyFill="1" applyBorder="1" applyAlignment="1">
      <alignment horizontal="center" vertical="center"/>
    </xf>
    <xf numFmtId="0" fontId="20" fillId="24" borderId="43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/>
    </xf>
    <xf numFmtId="189" fontId="20" fillId="24" borderId="27" xfId="52" applyNumberFormat="1" applyFont="1" applyFill="1" applyBorder="1" applyAlignment="1">
      <alignment horizontal="center" vertical="center" wrapText="1"/>
    </xf>
    <xf numFmtId="189" fontId="20" fillId="24" borderId="36" xfId="52" applyNumberFormat="1" applyFont="1" applyFill="1" applyBorder="1" applyAlignment="1">
      <alignment horizontal="center" vertical="center" wrapText="1"/>
    </xf>
    <xf numFmtId="0" fontId="20" fillId="24" borderId="51" xfId="0" applyFont="1" applyFill="1" applyBorder="1" applyAlignment="1">
      <alignment horizontal="left" vertical="center"/>
    </xf>
    <xf numFmtId="0" fontId="20" fillId="24" borderId="46" xfId="0" applyFont="1" applyFill="1" applyBorder="1" applyAlignment="1">
      <alignment horizontal="left" vertical="center"/>
    </xf>
    <xf numFmtId="0" fontId="18" fillId="24" borderId="0" xfId="0" applyFont="1" applyFill="1" applyBorder="1" applyAlignment="1">
      <alignment horizontal="center" vertical="center"/>
    </xf>
    <xf numFmtId="0" fontId="0" fillId="24" borderId="19" xfId="0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19" fillId="24" borderId="52" xfId="0" applyFont="1" applyFill="1" applyBorder="1" applyAlignment="1">
      <alignment horizontal="center" vertical="center"/>
    </xf>
    <xf numFmtId="189" fontId="20" fillId="24" borderId="48" xfId="52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/>
    </xf>
    <xf numFmtId="0" fontId="19" fillId="24" borderId="33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44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 wrapText="1"/>
    </xf>
    <xf numFmtId="14" fontId="25" fillId="24" borderId="21" xfId="0" applyNumberFormat="1" applyFont="1" applyFill="1" applyBorder="1" applyAlignment="1">
      <alignment horizontal="center" vertical="center" wrapText="1"/>
    </xf>
    <xf numFmtId="14" fontId="25" fillId="24" borderId="22" xfId="0" applyNumberFormat="1" applyFont="1" applyFill="1" applyBorder="1" applyAlignment="1">
      <alignment horizontal="center" vertical="center" wrapText="1"/>
    </xf>
    <xf numFmtId="14" fontId="25" fillId="24" borderId="52" xfId="0" applyNumberFormat="1" applyFont="1" applyFill="1" applyBorder="1" applyAlignment="1">
      <alignment horizontal="center" vertical="center" wrapText="1"/>
    </xf>
    <xf numFmtId="0" fontId="23" fillId="24" borderId="53" xfId="0" applyFont="1" applyFill="1" applyBorder="1" applyAlignment="1">
      <alignment horizontal="center" vertical="center"/>
    </xf>
    <xf numFmtId="0" fontId="23" fillId="24" borderId="54" xfId="0" applyFont="1" applyFill="1" applyBorder="1" applyAlignment="1">
      <alignment horizontal="center" vertical="center"/>
    </xf>
    <xf numFmtId="0" fontId="20" fillId="24" borderId="50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55" xfId="0" applyFont="1" applyFill="1" applyBorder="1" applyAlignment="1">
      <alignment horizontal="center" vertical="center" wrapText="1"/>
    </xf>
    <xf numFmtId="0" fontId="20" fillId="24" borderId="56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left" vertical="center"/>
    </xf>
    <xf numFmtId="0" fontId="20" fillId="24" borderId="17" xfId="0" applyFont="1" applyFill="1" applyBorder="1" applyAlignment="1">
      <alignment horizontal="left" vertical="center"/>
    </xf>
    <xf numFmtId="0" fontId="20" fillId="24" borderId="12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0" fillId="24" borderId="40" xfId="0" applyFill="1" applyBorder="1" applyAlignment="1">
      <alignment horizontal="left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42" xfId="0" applyFont="1" applyFill="1" applyBorder="1" applyAlignment="1">
      <alignment horizontal="center" vertical="center" wrapText="1"/>
    </xf>
    <xf numFmtId="0" fontId="24" fillId="24" borderId="43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50" fillId="24" borderId="51" xfId="0" applyFont="1" applyFill="1" applyBorder="1" applyAlignment="1">
      <alignment horizontal="left" vertical="center"/>
    </xf>
    <xf numFmtId="0" fontId="50" fillId="24" borderId="46" xfId="0" applyFont="1" applyFill="1" applyBorder="1" applyAlignment="1">
      <alignment horizontal="left" vertical="center"/>
    </xf>
    <xf numFmtId="0" fontId="0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0" fillId="24" borderId="47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44" xfId="0" applyFont="1" applyFill="1" applyBorder="1" applyAlignment="1">
      <alignment horizontal="center" vertical="center" wrapText="1"/>
    </xf>
    <xf numFmtId="0" fontId="18" fillId="24" borderId="57" xfId="0" applyFont="1" applyFill="1" applyBorder="1" applyAlignment="1">
      <alignment horizontal="center" vertical="center" wrapText="1"/>
    </xf>
    <xf numFmtId="0" fontId="18" fillId="24" borderId="58" xfId="0" applyFont="1" applyFill="1" applyBorder="1" applyAlignment="1">
      <alignment horizontal="center" vertical="center" wrapText="1"/>
    </xf>
    <xf numFmtId="0" fontId="18" fillId="24" borderId="59" xfId="0" applyFont="1" applyFill="1" applyBorder="1" applyAlignment="1">
      <alignment horizontal="center" vertical="center" wrapText="1"/>
    </xf>
    <xf numFmtId="0" fontId="18" fillId="24" borderId="60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24" fillId="24" borderId="61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left" vertical="center"/>
    </xf>
    <xf numFmtId="0" fontId="0" fillId="24" borderId="40" xfId="0" applyFill="1" applyBorder="1" applyAlignment="1">
      <alignment horizontal="left" vertical="center"/>
    </xf>
    <xf numFmtId="0" fontId="27" fillId="24" borderId="10" xfId="0" applyFont="1" applyFill="1" applyBorder="1" applyAlignment="1">
      <alignment horizontal="right" vertical="center"/>
    </xf>
    <xf numFmtId="0" fontId="19" fillId="24" borderId="40" xfId="0" applyFont="1" applyFill="1" applyBorder="1" applyAlignment="1">
      <alignment horizontal="center" vertical="center"/>
    </xf>
    <xf numFmtId="0" fontId="0" fillId="24" borderId="19" xfId="0" applyFont="1" applyFill="1" applyBorder="1" applyAlignment="1">
      <alignment horizontal="left" vertical="center"/>
    </xf>
    <xf numFmtId="0" fontId="0" fillId="24" borderId="19" xfId="0" applyFill="1" applyBorder="1" applyAlignment="1">
      <alignment horizontal="left" vertical="center"/>
    </xf>
    <xf numFmtId="0" fontId="27" fillId="24" borderId="50" xfId="0" applyFont="1" applyFill="1" applyBorder="1" applyAlignment="1">
      <alignment horizontal="right" vertical="center"/>
    </xf>
    <xf numFmtId="0" fontId="27" fillId="24" borderId="42" xfId="0" applyFont="1" applyFill="1" applyBorder="1" applyAlignment="1">
      <alignment horizontal="right" vertical="center"/>
    </xf>
    <xf numFmtId="0" fontId="27" fillId="24" borderId="43" xfId="0" applyFont="1" applyFill="1" applyBorder="1" applyAlignment="1">
      <alignment horizontal="right" vertical="center"/>
    </xf>
    <xf numFmtId="0" fontId="19" fillId="24" borderId="41" xfId="0" applyFont="1" applyFill="1" applyBorder="1" applyAlignment="1">
      <alignment horizontal="center" vertical="center"/>
    </xf>
    <xf numFmtId="0" fontId="19" fillId="24" borderId="42" xfId="0" applyFont="1" applyFill="1" applyBorder="1" applyAlignment="1">
      <alignment horizontal="center" vertical="center"/>
    </xf>
    <xf numFmtId="0" fontId="19" fillId="24" borderId="62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right" vertical="center"/>
    </xf>
    <xf numFmtId="0" fontId="27" fillId="0" borderId="20" xfId="0" applyFont="1" applyFill="1" applyBorder="1" applyAlignment="1">
      <alignment horizontal="right" vertical="center"/>
    </xf>
    <xf numFmtId="0" fontId="27" fillId="0" borderId="40" xfId="0" applyFont="1" applyFill="1" applyBorder="1" applyAlignment="1">
      <alignment horizontal="right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3" fontId="22" fillId="0" borderId="33" xfId="60" applyNumberFormat="1" applyFont="1" applyFill="1" applyBorder="1" applyAlignment="1">
      <alignment horizontal="left" vertical="center" wrapText="1"/>
      <protection/>
    </xf>
    <xf numFmtId="3" fontId="22" fillId="0" borderId="40" xfId="60" applyNumberFormat="1" applyFont="1" applyFill="1" applyBorder="1" applyAlignment="1">
      <alignment horizontal="left" vertical="center" wrapText="1"/>
      <protection/>
    </xf>
    <xf numFmtId="0" fontId="22" fillId="0" borderId="33" xfId="0" applyFont="1" applyFill="1" applyBorder="1" applyAlignment="1">
      <alignment horizontal="justify" vertical="center" wrapText="1"/>
    </xf>
    <xf numFmtId="0" fontId="22" fillId="0" borderId="40" xfId="0" applyFont="1" applyFill="1" applyBorder="1" applyAlignment="1">
      <alignment horizontal="justify" vertical="center" wrapText="1"/>
    </xf>
    <xf numFmtId="0" fontId="27" fillId="0" borderId="33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9" fontId="20" fillId="0" borderId="33" xfId="63" applyFont="1" applyBorder="1" applyAlignment="1">
      <alignment horizontal="center" vertical="center" wrapText="1"/>
    </xf>
    <xf numFmtId="9" fontId="20" fillId="0" borderId="40" xfId="63" applyFont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left" vertical="center"/>
    </xf>
    <xf numFmtId="192" fontId="27" fillId="4" borderId="33" xfId="63" applyNumberFormat="1" applyFont="1" applyFill="1" applyBorder="1" applyAlignment="1">
      <alignment horizontal="center" vertical="center"/>
    </xf>
    <xf numFmtId="9" fontId="27" fillId="4" borderId="40" xfId="63" applyFont="1" applyFill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1" fontId="0" fillId="0" borderId="33" xfId="63" applyNumberFormat="1" applyFont="1" applyFill="1" applyBorder="1" applyAlignment="1">
      <alignment horizontal="center" vertical="center" wrapText="1"/>
    </xf>
    <xf numFmtId="1" fontId="0" fillId="0" borderId="40" xfId="63" applyNumberFormat="1" applyFont="1" applyFill="1" applyBorder="1" applyAlignment="1">
      <alignment horizontal="center" vertical="center" wrapText="1"/>
    </xf>
    <xf numFmtId="9" fontId="20" fillId="0" borderId="10" xfId="63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justify" vertical="center" wrapText="1"/>
    </xf>
    <xf numFmtId="10" fontId="20" fillId="25" borderId="10" xfId="63" applyNumberFormat="1" applyFont="1" applyFill="1" applyBorder="1" applyAlignment="1">
      <alignment horizontal="center" vertical="center" wrapText="1"/>
    </xf>
    <xf numFmtId="19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9" fontId="20" fillId="25" borderId="10" xfId="63" applyFont="1" applyFill="1" applyBorder="1" applyAlignment="1">
      <alignment horizontal="center" vertical="center" wrapText="1"/>
    </xf>
    <xf numFmtId="0" fontId="0" fillId="24" borderId="63" xfId="0" applyFont="1" applyFill="1" applyBorder="1" applyAlignment="1">
      <alignment horizontal="center" vertical="center" wrapText="1"/>
    </xf>
    <xf numFmtId="0" fontId="0" fillId="24" borderId="33" xfId="0" applyFont="1" applyFill="1" applyBorder="1" applyAlignment="1">
      <alignment horizontal="justify" vertical="center" wrapText="1"/>
    </xf>
    <xf numFmtId="0" fontId="0" fillId="24" borderId="20" xfId="0" applyFont="1" applyFill="1" applyBorder="1" applyAlignment="1">
      <alignment horizontal="justify" vertical="center" wrapText="1"/>
    </xf>
    <xf numFmtId="0" fontId="0" fillId="24" borderId="40" xfId="0" applyFont="1" applyFill="1" applyBorder="1" applyAlignment="1">
      <alignment horizontal="justify" vertical="center" wrapText="1"/>
    </xf>
    <xf numFmtId="9" fontId="20" fillId="24" borderId="10" xfId="63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-SISTEMA DESARROLLO ADMINISTRATIVO-POA 2008-1" xfId="49"/>
    <cellStyle name="Millares_3-SISTEMA DESARROLLO ADMINISTRATIVO-POA 2008-1" xfId="50"/>
    <cellStyle name="Millares_Copia de MATRICES OPERATIVAS PROYECTOS PAT 07-09-AJUSTADAS-2008" xfId="51"/>
    <cellStyle name="Millares_FORMATO POA" xfId="52"/>
    <cellStyle name="Millares_Libro2" xfId="53"/>
    <cellStyle name="Currency" xfId="54"/>
    <cellStyle name="Currency [0]" xfId="55"/>
    <cellStyle name="Moneda 2" xfId="56"/>
    <cellStyle name="Moneda 2 2" xfId="57"/>
    <cellStyle name="Neutral" xfId="58"/>
    <cellStyle name="Normal 11" xfId="59"/>
    <cellStyle name="Normal 3" xfId="60"/>
    <cellStyle name="Normal 6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1038225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95250</xdr:rowOff>
    </xdr:from>
    <xdr:to>
      <xdr:col>0</xdr:col>
      <xdr:colOff>1790700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0"/>
          <a:ext cx="1343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3</xdr:row>
      <xdr:rowOff>190500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38100</xdr:rowOff>
    </xdr:from>
    <xdr:to>
      <xdr:col>1</xdr:col>
      <xdr:colOff>114300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sktop\PLANES%20OPERATIVOS%202018\1.%20INSTRUMENTOS%20DE%20PLANEACION\1.1.%20FORMULACION%20Y-O%20AJUSTE%20POMCAS\FEV-16%20Formulacion%20Pomc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2">
        <row r="4">
          <cell r="F4" t="str">
            <v>Versión 0</v>
          </cell>
          <cell r="G4" t="str">
            <v>21/09/217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zoomScale="80" zoomScaleNormal="80" zoomScalePageLayoutView="0" workbookViewId="0" topLeftCell="A16">
      <selection activeCell="C22" sqref="C22:H22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5" width="11.28125" style="1" customWidth="1"/>
    <col min="6" max="6" width="38.57421875" style="1" customWidth="1"/>
    <col min="7" max="7" width="25.28125" style="4" customWidth="1"/>
    <col min="8" max="8" width="29.28125" style="1" customWidth="1"/>
    <col min="9" max="10" width="19.8515625" style="1" customWidth="1"/>
    <col min="11" max="11" width="40.28125" style="1" customWidth="1"/>
    <col min="12" max="12" width="20.00390625" style="1" customWidth="1"/>
    <col min="13" max="17" width="19.421875" style="1" customWidth="1"/>
    <col min="18" max="18" width="11.421875" style="1" hidden="1" customWidth="1"/>
    <col min="19" max="16384" width="11.421875" style="1" customWidth="1"/>
  </cols>
  <sheetData>
    <row r="1" spans="1:18" ht="31.5" customHeight="1">
      <c r="A1" s="226"/>
      <c r="B1" s="226"/>
      <c r="C1" s="243" t="s">
        <v>49</v>
      </c>
      <c r="D1" s="244"/>
      <c r="E1" s="244"/>
      <c r="F1" s="244"/>
      <c r="G1" s="244"/>
      <c r="H1" s="244"/>
      <c r="I1" s="244"/>
      <c r="J1" s="245"/>
      <c r="K1" s="242" t="s">
        <v>95</v>
      </c>
      <c r="L1" s="242"/>
      <c r="M1" s="242"/>
      <c r="N1" s="242"/>
      <c r="O1" s="242"/>
      <c r="P1" s="106"/>
      <c r="Q1" s="106"/>
      <c r="R1" s="145" t="s">
        <v>154</v>
      </c>
    </row>
    <row r="2" spans="1:18" ht="19.5" customHeight="1">
      <c r="A2" s="226"/>
      <c r="B2" s="226"/>
      <c r="C2" s="246"/>
      <c r="D2" s="247"/>
      <c r="E2" s="247"/>
      <c r="F2" s="247"/>
      <c r="G2" s="247"/>
      <c r="H2" s="247"/>
      <c r="I2" s="247"/>
      <c r="J2" s="248"/>
      <c r="K2" s="222" t="s">
        <v>52</v>
      </c>
      <c r="L2" s="222"/>
      <c r="M2" s="222"/>
      <c r="N2" s="222"/>
      <c r="O2" s="222"/>
      <c r="P2" s="42"/>
      <c r="Q2" s="42"/>
      <c r="R2" s="145" t="s">
        <v>155</v>
      </c>
    </row>
    <row r="3" spans="1:18" ht="19.5" customHeight="1">
      <c r="A3" s="226"/>
      <c r="B3" s="226"/>
      <c r="C3" s="243" t="s">
        <v>50</v>
      </c>
      <c r="D3" s="244"/>
      <c r="E3" s="244"/>
      <c r="F3" s="244"/>
      <c r="G3" s="244"/>
      <c r="H3" s="244"/>
      <c r="I3" s="244"/>
      <c r="J3" s="245"/>
      <c r="K3" s="222" t="s">
        <v>53</v>
      </c>
      <c r="L3" s="222"/>
      <c r="M3" s="222"/>
      <c r="N3" s="222" t="s">
        <v>66</v>
      </c>
      <c r="O3" s="222"/>
      <c r="P3" s="42"/>
      <c r="Q3" s="42"/>
      <c r="R3" s="145" t="s">
        <v>156</v>
      </c>
    </row>
    <row r="4" spans="1:18" ht="24.75" customHeight="1">
      <c r="A4" s="226"/>
      <c r="B4" s="226"/>
      <c r="C4" s="246"/>
      <c r="D4" s="247"/>
      <c r="E4" s="247"/>
      <c r="F4" s="247"/>
      <c r="G4" s="247"/>
      <c r="H4" s="247"/>
      <c r="I4" s="247"/>
      <c r="J4" s="248"/>
      <c r="K4" s="252" t="s">
        <v>174</v>
      </c>
      <c r="L4" s="253"/>
      <c r="M4" s="254"/>
      <c r="N4" s="250">
        <v>42999</v>
      </c>
      <c r="O4" s="251"/>
      <c r="P4" s="107"/>
      <c r="Q4" s="107"/>
      <c r="R4" s="145" t="s">
        <v>157</v>
      </c>
    </row>
    <row r="5" spans="1:18" ht="31.5" customHeight="1">
      <c r="A5" s="255" t="s">
        <v>101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108"/>
      <c r="Q5" s="108"/>
      <c r="R5" s="145" t="s">
        <v>158</v>
      </c>
    </row>
    <row r="6" spans="1:18" ht="30.75" customHeight="1">
      <c r="A6" s="257" t="s">
        <v>3</v>
      </c>
      <c r="B6" s="258"/>
      <c r="C6" s="259"/>
      <c r="D6" s="219" t="s">
        <v>114</v>
      </c>
      <c r="E6" s="220"/>
      <c r="F6" s="220"/>
      <c r="G6" s="221"/>
      <c r="H6" s="131" t="s">
        <v>0</v>
      </c>
      <c r="I6" s="132" t="s">
        <v>1</v>
      </c>
      <c r="J6" s="120"/>
      <c r="K6" s="40"/>
      <c r="L6" s="256"/>
      <c r="M6" s="256"/>
      <c r="N6" s="103"/>
      <c r="O6" s="125"/>
      <c r="P6" s="103"/>
      <c r="Q6" s="103"/>
      <c r="R6" s="145" t="s">
        <v>196</v>
      </c>
    </row>
    <row r="7" spans="1:18" ht="34.5" customHeight="1">
      <c r="A7" s="257" t="s">
        <v>60</v>
      </c>
      <c r="B7" s="258"/>
      <c r="C7" s="259"/>
      <c r="D7" s="219" t="s">
        <v>115</v>
      </c>
      <c r="E7" s="220"/>
      <c r="F7" s="220"/>
      <c r="G7" s="221"/>
      <c r="H7" s="39" t="s">
        <v>103</v>
      </c>
      <c r="I7" s="118">
        <v>310000000</v>
      </c>
      <c r="J7" s="121"/>
      <c r="K7" s="36"/>
      <c r="L7" s="249"/>
      <c r="M7" s="249"/>
      <c r="N7" s="37"/>
      <c r="O7" s="126"/>
      <c r="P7" s="37"/>
      <c r="Q7" s="37"/>
      <c r="R7" s="145" t="s">
        <v>175</v>
      </c>
    </row>
    <row r="8" spans="1:18" ht="34.5" customHeight="1">
      <c r="A8" s="257" t="s">
        <v>108</v>
      </c>
      <c r="B8" s="258"/>
      <c r="C8" s="259"/>
      <c r="D8" s="219" t="s">
        <v>116</v>
      </c>
      <c r="E8" s="220"/>
      <c r="F8" s="220"/>
      <c r="G8" s="221"/>
      <c r="H8" s="31" t="s">
        <v>92</v>
      </c>
      <c r="I8" s="119">
        <v>62899367</v>
      </c>
      <c r="J8" s="121"/>
      <c r="K8" s="36"/>
      <c r="L8" s="37"/>
      <c r="M8" s="37"/>
      <c r="N8" s="37"/>
      <c r="O8" s="126"/>
      <c r="P8" s="37"/>
      <c r="Q8" s="37"/>
      <c r="R8" s="146" t="s">
        <v>159</v>
      </c>
    </row>
    <row r="9" spans="1:18" ht="33" customHeight="1">
      <c r="A9" s="257" t="s">
        <v>2</v>
      </c>
      <c r="B9" s="258"/>
      <c r="C9" s="259"/>
      <c r="D9" s="219" t="s">
        <v>130</v>
      </c>
      <c r="E9" s="220"/>
      <c r="F9" s="220"/>
      <c r="G9" s="221"/>
      <c r="H9" s="31" t="s">
        <v>93</v>
      </c>
      <c r="I9" s="119" t="s">
        <v>4</v>
      </c>
      <c r="J9" s="122"/>
      <c r="K9" s="38"/>
      <c r="L9" s="249"/>
      <c r="M9" s="249"/>
      <c r="N9" s="37"/>
      <c r="O9" s="126"/>
      <c r="P9" s="37"/>
      <c r="Q9" s="37"/>
      <c r="R9" s="146" t="s">
        <v>205</v>
      </c>
    </row>
    <row r="10" spans="1:18" ht="30" customHeight="1">
      <c r="A10" s="257" t="s">
        <v>61</v>
      </c>
      <c r="B10" s="258"/>
      <c r="C10" s="259"/>
      <c r="D10" s="262" t="s">
        <v>195</v>
      </c>
      <c r="E10" s="262"/>
      <c r="F10" s="262"/>
      <c r="G10" s="262"/>
      <c r="H10" s="31" t="s">
        <v>94</v>
      </c>
      <c r="I10" s="119" t="s">
        <v>4</v>
      </c>
      <c r="J10" s="122"/>
      <c r="K10" s="38"/>
      <c r="L10" s="37"/>
      <c r="M10" s="37"/>
      <c r="N10" s="37"/>
      <c r="O10" s="126"/>
      <c r="P10" s="37"/>
      <c r="Q10" s="37"/>
      <c r="R10" s="146" t="s">
        <v>160</v>
      </c>
    </row>
    <row r="11" spans="1:18" ht="22.5" customHeight="1">
      <c r="A11" s="127"/>
      <c r="B11" s="127"/>
      <c r="C11" s="127"/>
      <c r="D11" s="128"/>
      <c r="E11" s="128"/>
      <c r="F11" s="128"/>
      <c r="G11" s="128"/>
      <c r="H11" s="129" t="s">
        <v>9</v>
      </c>
      <c r="I11" s="52">
        <f>SUM(I7:I10)</f>
        <v>372899367</v>
      </c>
      <c r="J11" s="149"/>
      <c r="K11" s="123"/>
      <c r="L11" s="240"/>
      <c r="M11" s="240"/>
      <c r="N11" s="124"/>
      <c r="O11" s="130"/>
      <c r="P11" s="37"/>
      <c r="Q11" s="37"/>
      <c r="R11" s="146" t="s">
        <v>161</v>
      </c>
    </row>
    <row r="12" spans="1:18" ht="35.25" customHeight="1">
      <c r="A12" s="285" t="s">
        <v>5</v>
      </c>
      <c r="B12" s="286" t="s">
        <v>109</v>
      </c>
      <c r="C12" s="286"/>
      <c r="D12" s="286"/>
      <c r="E12" s="239" t="s">
        <v>5</v>
      </c>
      <c r="F12" s="263" t="s">
        <v>110</v>
      </c>
      <c r="G12" s="238" t="s">
        <v>6</v>
      </c>
      <c r="H12" s="239" t="s">
        <v>172</v>
      </c>
      <c r="I12" s="239"/>
      <c r="J12" s="241" t="s">
        <v>7</v>
      </c>
      <c r="K12" s="241"/>
      <c r="L12" s="237" t="s">
        <v>96</v>
      </c>
      <c r="M12" s="237"/>
      <c r="N12" s="237"/>
      <c r="O12" s="237"/>
      <c r="P12" s="112"/>
      <c r="Q12" s="109"/>
      <c r="R12" s="201"/>
    </row>
    <row r="13" spans="1:17" ht="31.5" customHeight="1">
      <c r="A13" s="285"/>
      <c r="B13" s="286"/>
      <c r="C13" s="286"/>
      <c r="D13" s="286"/>
      <c r="E13" s="239"/>
      <c r="F13" s="264"/>
      <c r="G13" s="238"/>
      <c r="H13" s="105" t="s">
        <v>8</v>
      </c>
      <c r="I13" s="114" t="s">
        <v>62</v>
      </c>
      <c r="J13" s="105" t="s">
        <v>8</v>
      </c>
      <c r="K13" s="114" t="s">
        <v>62</v>
      </c>
      <c r="L13" s="113" t="s">
        <v>158</v>
      </c>
      <c r="M13" s="113" t="s">
        <v>196</v>
      </c>
      <c r="N13" s="113" t="s">
        <v>205</v>
      </c>
      <c r="O13" s="113" t="s">
        <v>175</v>
      </c>
      <c r="P13" s="104"/>
      <c r="Q13" s="104"/>
    </row>
    <row r="14" spans="1:17" s="5" customFormat="1" ht="87.75" customHeight="1">
      <c r="A14" s="233">
        <v>1</v>
      </c>
      <c r="B14" s="227" t="s">
        <v>131</v>
      </c>
      <c r="C14" s="228"/>
      <c r="D14" s="229"/>
      <c r="E14" s="115">
        <v>1</v>
      </c>
      <c r="F14" s="150" t="s">
        <v>176</v>
      </c>
      <c r="G14" s="152" t="s">
        <v>177</v>
      </c>
      <c r="H14" s="153" t="s">
        <v>178</v>
      </c>
      <c r="I14" s="235">
        <v>0.1583</v>
      </c>
      <c r="J14" s="2" t="s">
        <v>193</v>
      </c>
      <c r="K14" s="276" t="s">
        <v>133</v>
      </c>
      <c r="L14" s="166">
        <f>234550000+394000</f>
        <v>234944000</v>
      </c>
      <c r="M14" s="3"/>
      <c r="N14" s="3"/>
      <c r="O14" s="48"/>
      <c r="P14" s="110"/>
      <c r="Q14" s="110"/>
    </row>
    <row r="15" spans="1:17" s="5" customFormat="1" ht="152.25" customHeight="1">
      <c r="A15" s="234"/>
      <c r="B15" s="230"/>
      <c r="C15" s="231"/>
      <c r="D15" s="232"/>
      <c r="E15" s="115">
        <v>2</v>
      </c>
      <c r="F15" s="150" t="s">
        <v>201</v>
      </c>
      <c r="G15" s="152" t="s">
        <v>202</v>
      </c>
      <c r="H15" s="153" t="s">
        <v>204</v>
      </c>
      <c r="I15" s="236"/>
      <c r="J15" s="2" t="s">
        <v>203</v>
      </c>
      <c r="K15" s="277"/>
      <c r="L15" s="166"/>
      <c r="M15" s="3"/>
      <c r="N15" s="3">
        <v>62899367</v>
      </c>
      <c r="O15" s="48"/>
      <c r="P15" s="110"/>
      <c r="Q15" s="110"/>
    </row>
    <row r="16" spans="1:17" s="5" customFormat="1" ht="84" customHeight="1">
      <c r="A16" s="215">
        <v>2</v>
      </c>
      <c r="B16" s="287" t="s">
        <v>132</v>
      </c>
      <c r="C16" s="287"/>
      <c r="D16" s="287"/>
      <c r="E16" s="115">
        <v>1</v>
      </c>
      <c r="F16" s="144" t="s">
        <v>179</v>
      </c>
      <c r="G16" s="216" t="s">
        <v>180</v>
      </c>
      <c r="H16" s="151" t="s">
        <v>181</v>
      </c>
      <c r="I16" s="217">
        <v>1</v>
      </c>
      <c r="J16" s="151" t="s">
        <v>194</v>
      </c>
      <c r="K16" s="186" t="s">
        <v>134</v>
      </c>
      <c r="L16" s="140"/>
      <c r="M16" s="140">
        <v>75056000</v>
      </c>
      <c r="N16" s="48"/>
      <c r="O16" s="48"/>
      <c r="P16" s="110"/>
      <c r="Q16" s="110"/>
    </row>
    <row r="17" spans="1:17" s="5" customFormat="1" ht="23.25" customHeight="1">
      <c r="A17" s="288" t="s">
        <v>111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90"/>
      <c r="L17" s="117">
        <f>L14+L16</f>
        <v>234944000</v>
      </c>
      <c r="M17" s="117">
        <f>M14+M16</f>
        <v>75056000</v>
      </c>
      <c r="N17" s="117">
        <f>N14+N16+N15</f>
        <v>62899367</v>
      </c>
      <c r="O17" s="116"/>
      <c r="P17" s="1"/>
      <c r="Q17" s="1"/>
    </row>
    <row r="18" spans="1:17" s="5" customFormat="1" ht="23.25" customHeight="1">
      <c r="A18" s="224" t="s">
        <v>165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25"/>
      <c r="L18" s="281">
        <f>L17+M17+N17</f>
        <v>372899367</v>
      </c>
      <c r="M18" s="272"/>
      <c r="N18" s="272"/>
      <c r="O18" s="225"/>
      <c r="P18" s="1"/>
      <c r="Q18" s="1"/>
    </row>
    <row r="19" spans="1:17" s="5" customFormat="1" ht="23.25" customHeight="1">
      <c r="A19" s="224" t="s">
        <v>86</v>
      </c>
      <c r="B19" s="225"/>
      <c r="C19" s="223" t="s">
        <v>64</v>
      </c>
      <c r="D19" s="223"/>
      <c r="E19" s="223"/>
      <c r="F19" s="223"/>
      <c r="G19" s="223"/>
      <c r="H19" s="223"/>
      <c r="I19" s="137" t="s">
        <v>13</v>
      </c>
      <c r="J19" s="135"/>
      <c r="L19" s="35"/>
      <c r="M19" s="1"/>
      <c r="N19" s="1"/>
      <c r="O19" s="1"/>
      <c r="P19" s="1"/>
      <c r="Q19" s="1"/>
    </row>
    <row r="20" spans="1:17" s="5" customFormat="1" ht="54" customHeight="1">
      <c r="A20" s="224">
        <v>0</v>
      </c>
      <c r="B20" s="225"/>
      <c r="C20" s="282" t="s">
        <v>190</v>
      </c>
      <c r="D20" s="283"/>
      <c r="E20" s="283"/>
      <c r="F20" s="283"/>
      <c r="G20" s="283"/>
      <c r="H20" s="284"/>
      <c r="I20" s="148">
        <v>43080</v>
      </c>
      <c r="J20" s="136"/>
      <c r="K20" s="34"/>
      <c r="L20" s="35"/>
      <c r="M20" s="1"/>
      <c r="N20" s="1"/>
      <c r="O20" s="1"/>
      <c r="P20" s="1"/>
      <c r="Q20" s="1"/>
    </row>
    <row r="21" spans="1:17" s="5" customFormat="1" ht="35.25" customHeight="1">
      <c r="A21" s="226">
        <v>1</v>
      </c>
      <c r="B21" s="226"/>
      <c r="C21" s="265" t="s">
        <v>198</v>
      </c>
      <c r="D21" s="265"/>
      <c r="E21" s="265"/>
      <c r="F21" s="265"/>
      <c r="G21" s="265"/>
      <c r="H21" s="265"/>
      <c r="I21" s="214">
        <v>43236</v>
      </c>
      <c r="J21" s="41"/>
      <c r="K21" s="34"/>
      <c r="L21" s="35"/>
      <c r="M21" s="1"/>
      <c r="N21" s="1"/>
      <c r="O21" s="1"/>
      <c r="P21" s="1"/>
      <c r="Q21" s="1"/>
    </row>
    <row r="22" spans="1:17" s="5" customFormat="1" ht="35.25" customHeight="1">
      <c r="A22" s="266">
        <v>2</v>
      </c>
      <c r="B22" s="267"/>
      <c r="C22" s="273" t="s">
        <v>206</v>
      </c>
      <c r="D22" s="274"/>
      <c r="E22" s="274"/>
      <c r="F22" s="274"/>
      <c r="G22" s="274"/>
      <c r="H22" s="275"/>
      <c r="I22" s="218">
        <v>43280</v>
      </c>
      <c r="J22" s="41"/>
      <c r="K22" s="34"/>
      <c r="L22" s="35"/>
      <c r="M22" s="1"/>
      <c r="N22" s="1"/>
      <c r="O22" s="1"/>
      <c r="P22" s="1"/>
      <c r="Q22" s="1"/>
    </row>
    <row r="23" spans="1:17" s="5" customFormat="1" ht="21.75" customHeight="1">
      <c r="A23" s="1"/>
      <c r="B23" s="32"/>
      <c r="C23" s="279" t="s">
        <v>10</v>
      </c>
      <c r="D23" s="280"/>
      <c r="E23" s="280"/>
      <c r="F23" s="280"/>
      <c r="G23" s="278" t="s">
        <v>87</v>
      </c>
      <c r="H23" s="278"/>
      <c r="I23" s="278"/>
      <c r="J23" s="133"/>
      <c r="K23" s="133"/>
      <c r="L23" s="133"/>
      <c r="M23" s="133"/>
      <c r="N23" s="111"/>
      <c r="O23" s="111"/>
      <c r="P23" s="111"/>
      <c r="Q23" s="111"/>
    </row>
    <row r="24" spans="1:18" ht="29.25" customHeight="1">
      <c r="A24" s="270" t="s">
        <v>11</v>
      </c>
      <c r="B24" s="271"/>
      <c r="C24" s="268" t="s">
        <v>171</v>
      </c>
      <c r="D24" s="269"/>
      <c r="E24" s="269"/>
      <c r="F24" s="269"/>
      <c r="G24" s="261" t="s">
        <v>162</v>
      </c>
      <c r="H24" s="261"/>
      <c r="I24" s="261"/>
      <c r="J24" s="134"/>
      <c r="K24" s="134"/>
      <c r="L24" s="134"/>
      <c r="M24" s="134"/>
      <c r="N24" s="42"/>
      <c r="O24" s="42"/>
      <c r="P24" s="42"/>
      <c r="Q24" s="42"/>
      <c r="R24" s="42"/>
    </row>
    <row r="25" spans="1:18" ht="29.25" customHeight="1">
      <c r="A25" s="270" t="s">
        <v>12</v>
      </c>
      <c r="B25" s="271"/>
      <c r="C25" s="268" t="s">
        <v>163</v>
      </c>
      <c r="D25" s="269"/>
      <c r="E25" s="269"/>
      <c r="F25" s="269"/>
      <c r="G25" s="261" t="s">
        <v>164</v>
      </c>
      <c r="H25" s="261"/>
      <c r="I25" s="261"/>
      <c r="J25" s="134"/>
      <c r="K25" s="134"/>
      <c r="L25" s="134"/>
      <c r="M25" s="134"/>
      <c r="N25" s="42"/>
      <c r="O25" s="42"/>
      <c r="P25" s="42"/>
      <c r="Q25" s="42"/>
      <c r="R25" s="42"/>
    </row>
    <row r="26" spans="1:18" ht="29.25" customHeight="1">
      <c r="A26" s="252" t="s">
        <v>73</v>
      </c>
      <c r="B26" s="254"/>
      <c r="C26" s="268"/>
      <c r="D26" s="269"/>
      <c r="E26" s="269"/>
      <c r="F26" s="269"/>
      <c r="G26" s="261"/>
      <c r="H26" s="261"/>
      <c r="I26" s="261"/>
      <c r="J26" s="134"/>
      <c r="K26" s="134"/>
      <c r="L26" s="134"/>
      <c r="M26" s="134"/>
      <c r="N26" s="42"/>
      <c r="O26" s="42"/>
      <c r="P26" s="42"/>
      <c r="Q26" s="42"/>
      <c r="R26" s="42"/>
    </row>
    <row r="27" spans="1:18" ht="29.25" customHeight="1">
      <c r="A27" s="270" t="s">
        <v>13</v>
      </c>
      <c r="B27" s="271"/>
      <c r="C27" s="250">
        <v>43280</v>
      </c>
      <c r="D27" s="253"/>
      <c r="E27" s="253"/>
      <c r="F27" s="253"/>
      <c r="G27" s="260">
        <f>C27</f>
        <v>43280</v>
      </c>
      <c r="H27" s="222"/>
      <c r="I27" s="222"/>
      <c r="J27" s="134"/>
      <c r="K27" s="134"/>
      <c r="L27" s="134"/>
      <c r="M27" s="134"/>
      <c r="N27" s="42"/>
      <c r="O27" s="42"/>
      <c r="P27" s="42"/>
      <c r="Q27" s="42"/>
      <c r="R27" s="42"/>
    </row>
  </sheetData>
  <sheetProtection/>
  <mergeCells count="62">
    <mergeCell ref="L18:O18"/>
    <mergeCell ref="C20:H20"/>
    <mergeCell ref="A7:C7"/>
    <mergeCell ref="A12:A13"/>
    <mergeCell ref="A8:C8"/>
    <mergeCell ref="B12:D13"/>
    <mergeCell ref="A9:C9"/>
    <mergeCell ref="B16:D16"/>
    <mergeCell ref="L9:M9"/>
    <mergeCell ref="A17:K17"/>
    <mergeCell ref="G24:I24"/>
    <mergeCell ref="C25:F25"/>
    <mergeCell ref="C23:F23"/>
    <mergeCell ref="C24:F24"/>
    <mergeCell ref="A25:B25"/>
    <mergeCell ref="A24:B24"/>
    <mergeCell ref="A26:B26"/>
    <mergeCell ref="A27:B27"/>
    <mergeCell ref="A18:K18"/>
    <mergeCell ref="D8:G8"/>
    <mergeCell ref="D7:G7"/>
    <mergeCell ref="A21:B21"/>
    <mergeCell ref="C22:H22"/>
    <mergeCell ref="K14:K15"/>
    <mergeCell ref="A20:B20"/>
    <mergeCell ref="G23:I23"/>
    <mergeCell ref="G27:I27"/>
    <mergeCell ref="G25:I25"/>
    <mergeCell ref="G26:I26"/>
    <mergeCell ref="D10:G10"/>
    <mergeCell ref="C27:F27"/>
    <mergeCell ref="F12:F13"/>
    <mergeCell ref="C21:H21"/>
    <mergeCell ref="A10:C10"/>
    <mergeCell ref="A22:B22"/>
    <mergeCell ref="C26:F26"/>
    <mergeCell ref="K1:O1"/>
    <mergeCell ref="C3:J4"/>
    <mergeCell ref="L7:M7"/>
    <mergeCell ref="N3:O3"/>
    <mergeCell ref="N4:O4"/>
    <mergeCell ref="K4:M4"/>
    <mergeCell ref="A5:O5"/>
    <mergeCell ref="L6:M6"/>
    <mergeCell ref="A6:C6"/>
    <mergeCell ref="C1:J2"/>
    <mergeCell ref="L12:O12"/>
    <mergeCell ref="G12:G13"/>
    <mergeCell ref="E12:E13"/>
    <mergeCell ref="L11:M11"/>
    <mergeCell ref="J12:K12"/>
    <mergeCell ref="H12:I12"/>
    <mergeCell ref="D9:G9"/>
    <mergeCell ref="K2:O2"/>
    <mergeCell ref="K3:M3"/>
    <mergeCell ref="C19:H19"/>
    <mergeCell ref="D6:G6"/>
    <mergeCell ref="A19:B19"/>
    <mergeCell ref="A1:B4"/>
    <mergeCell ref="B14:D15"/>
    <mergeCell ref="A14:A15"/>
    <mergeCell ref="I14:I15"/>
  </mergeCells>
  <dataValidations count="1">
    <dataValidation type="list" allowBlank="1" showInputMessage="1" showErrorMessage="1" sqref="L13:O13">
      <formula1>$R$1:$R$11</formula1>
    </dataValidation>
  </dataValidations>
  <printOptions horizontalCentered="1" verticalCentered="1"/>
  <pageMargins left="0.15748031496062992" right="0.03937007874015748" top="0.15748031496062992" bottom="0.15748031496062992" header="0" footer="0"/>
  <pageSetup fitToHeight="1" fitToWidth="1" horizontalDpi="600" verticalDpi="600" orientation="landscape" paperSize="122" scale="47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84"/>
  <sheetViews>
    <sheetView zoomScaleSheetLayoutView="100" zoomScalePageLayoutView="0" workbookViewId="0" topLeftCell="A65">
      <selection activeCell="M71" sqref="M71"/>
    </sheetView>
  </sheetViews>
  <sheetFormatPr defaultColWidth="11.421875" defaultRowHeight="12.75"/>
  <cols>
    <col min="1" max="1" width="34.28125" style="1" customWidth="1"/>
    <col min="2" max="2" width="17.421875" style="1" customWidth="1"/>
    <col min="3" max="3" width="13.7109375" style="12" customWidth="1"/>
    <col min="4" max="4" width="14.421875" style="13" customWidth="1"/>
    <col min="5" max="5" width="15.28125" style="14" customWidth="1"/>
    <col min="6" max="6" width="17.7109375" style="13" customWidth="1"/>
    <col min="7" max="7" width="5.7109375" style="6" customWidth="1"/>
    <col min="8" max="8" width="7.00390625" style="6" customWidth="1"/>
    <col min="9" max="9" width="6.7109375" style="6" customWidth="1"/>
    <col min="10" max="17" width="5.7109375" style="6" customWidth="1"/>
    <col min="18" max="18" width="6.28125" style="6" customWidth="1"/>
    <col min="19" max="28" width="11.421875" style="1" hidden="1" customWidth="1"/>
    <col min="29" max="29" width="11.421875" style="1" customWidth="1"/>
    <col min="30" max="30" width="12.28125" style="1" bestFit="1" customWidth="1"/>
    <col min="31" max="16384" width="11.421875" style="1" customWidth="1"/>
  </cols>
  <sheetData>
    <row r="1" spans="1:18" ht="34.5" customHeight="1">
      <c r="A1" s="337"/>
      <c r="B1" s="374" t="s">
        <v>14</v>
      </c>
      <c r="C1" s="375"/>
      <c r="D1" s="375"/>
      <c r="E1" s="375"/>
      <c r="F1" s="375"/>
      <c r="G1" s="375"/>
      <c r="H1" s="375"/>
      <c r="I1" s="375"/>
      <c r="J1" s="375"/>
      <c r="K1" s="359" t="s">
        <v>65</v>
      </c>
      <c r="L1" s="360"/>
      <c r="M1" s="360"/>
      <c r="N1" s="360"/>
      <c r="O1" s="360"/>
      <c r="P1" s="360"/>
      <c r="Q1" s="360"/>
      <c r="R1" s="361"/>
    </row>
    <row r="2" spans="1:18" ht="25.5" customHeight="1">
      <c r="A2" s="338"/>
      <c r="B2" s="376"/>
      <c r="C2" s="377"/>
      <c r="D2" s="377"/>
      <c r="E2" s="377"/>
      <c r="F2" s="377"/>
      <c r="G2" s="377"/>
      <c r="H2" s="377"/>
      <c r="I2" s="377"/>
      <c r="J2" s="377"/>
      <c r="K2" s="362" t="s">
        <v>52</v>
      </c>
      <c r="L2" s="363"/>
      <c r="M2" s="363"/>
      <c r="N2" s="363"/>
      <c r="O2" s="363"/>
      <c r="P2" s="363"/>
      <c r="Q2" s="363"/>
      <c r="R2" s="364"/>
    </row>
    <row r="3" spans="1:18" ht="33" customHeight="1">
      <c r="A3" s="338"/>
      <c r="B3" s="351" t="s">
        <v>50</v>
      </c>
      <c r="C3" s="352"/>
      <c r="D3" s="352"/>
      <c r="E3" s="352"/>
      <c r="F3" s="352"/>
      <c r="G3" s="352"/>
      <c r="H3" s="352"/>
      <c r="I3" s="352"/>
      <c r="J3" s="353"/>
      <c r="K3" s="365" t="s">
        <v>53</v>
      </c>
      <c r="L3" s="365"/>
      <c r="M3" s="365"/>
      <c r="N3" s="365"/>
      <c r="O3" s="366" t="s">
        <v>67</v>
      </c>
      <c r="P3" s="366"/>
      <c r="Q3" s="366"/>
      <c r="R3" s="367"/>
    </row>
    <row r="4" spans="1:18" ht="21.75" customHeight="1" thickBot="1">
      <c r="A4" s="338"/>
      <c r="B4" s="354"/>
      <c r="C4" s="355"/>
      <c r="D4" s="355"/>
      <c r="E4" s="355"/>
      <c r="F4" s="355"/>
      <c r="G4" s="355"/>
      <c r="H4" s="355"/>
      <c r="I4" s="355"/>
      <c r="J4" s="356"/>
      <c r="K4" s="331" t="str">
        <f>+'POA H.A.'!K4</f>
        <v>Versión 0</v>
      </c>
      <c r="L4" s="332"/>
      <c r="M4" s="332"/>
      <c r="N4" s="333"/>
      <c r="O4" s="334">
        <f>+'POA H.A.'!N4</f>
        <v>42999</v>
      </c>
      <c r="P4" s="335"/>
      <c r="Q4" s="335"/>
      <c r="R4" s="336"/>
    </row>
    <row r="5" spans="1:18" ht="12.75" customHeight="1">
      <c r="A5" s="368" t="s">
        <v>54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70"/>
    </row>
    <row r="6" spans="1:18" ht="12.75" customHeight="1" thickBot="1">
      <c r="A6" s="371"/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3"/>
    </row>
    <row r="7" spans="1:18" ht="18" customHeight="1">
      <c r="A7" s="321" t="s">
        <v>173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</row>
    <row r="8" spans="1:18" ht="13.5" thickBot="1">
      <c r="A8" s="321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</row>
    <row r="9" spans="1:18" s="43" customFormat="1" ht="18" customHeight="1">
      <c r="A9" s="357" t="s">
        <v>88</v>
      </c>
      <c r="B9" s="358"/>
      <c r="C9" s="358"/>
      <c r="D9" s="358"/>
      <c r="E9" s="358"/>
      <c r="F9" s="358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5"/>
    </row>
    <row r="10" spans="1:18" ht="12.75" customHeight="1">
      <c r="A10" s="339" t="s">
        <v>85</v>
      </c>
      <c r="B10" s="340"/>
      <c r="C10" s="291" t="s">
        <v>84</v>
      </c>
      <c r="D10" s="291" t="s">
        <v>81</v>
      </c>
      <c r="E10" s="292" t="s">
        <v>17</v>
      </c>
      <c r="F10" s="292" t="s">
        <v>82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98"/>
    </row>
    <row r="11" spans="1:18" ht="12.75">
      <c r="A11" s="341"/>
      <c r="B11" s="342"/>
      <c r="C11" s="291"/>
      <c r="D11" s="291"/>
      <c r="E11" s="292"/>
      <c r="F11" s="292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99"/>
    </row>
    <row r="12" spans="1:18" ht="12.75">
      <c r="A12" s="322" t="s">
        <v>83</v>
      </c>
      <c r="B12" s="267"/>
      <c r="C12" s="48"/>
      <c r="D12" s="49"/>
      <c r="E12" s="50"/>
      <c r="F12" s="50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99"/>
    </row>
    <row r="13" spans="1:18" ht="12.75">
      <c r="A13" s="322" t="s">
        <v>77</v>
      </c>
      <c r="B13" s="327"/>
      <c r="C13" s="51"/>
      <c r="D13" s="52"/>
      <c r="E13" s="51"/>
      <c r="F13" s="52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100"/>
    </row>
    <row r="14" spans="1:18" ht="12.75">
      <c r="A14" s="322" t="s">
        <v>78</v>
      </c>
      <c r="B14" s="327"/>
      <c r="C14" s="51"/>
      <c r="D14" s="52"/>
      <c r="E14" s="51"/>
      <c r="F14" s="52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100"/>
    </row>
    <row r="15" spans="1:18" ht="12.75">
      <c r="A15" s="322" t="s">
        <v>79</v>
      </c>
      <c r="B15" s="327"/>
      <c r="C15" s="51"/>
      <c r="D15" s="52"/>
      <c r="E15" s="51"/>
      <c r="F15" s="52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100"/>
    </row>
    <row r="16" spans="1:18" ht="12.75">
      <c r="A16" s="322" t="s">
        <v>80</v>
      </c>
      <c r="B16" s="327"/>
      <c r="C16" s="51"/>
      <c r="D16" s="52"/>
      <c r="E16" s="51"/>
      <c r="F16" s="52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100"/>
    </row>
    <row r="17" spans="1:18" ht="13.5" thickBot="1">
      <c r="A17" s="306" t="s">
        <v>29</v>
      </c>
      <c r="B17" s="307"/>
      <c r="C17" s="307"/>
      <c r="D17" s="307"/>
      <c r="E17" s="308"/>
      <c r="F17" s="64">
        <f>SUM(F12:F16)</f>
        <v>0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2"/>
    </row>
    <row r="18" spans="1:18" ht="18.75" customHeight="1">
      <c r="A18" s="319" t="s">
        <v>97</v>
      </c>
      <c r="B18" s="320"/>
      <c r="C18" s="320"/>
      <c r="D18" s="320"/>
      <c r="E18" s="320"/>
      <c r="F18" s="320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8" s="8" customFormat="1" ht="11.25" customHeight="1">
      <c r="A19" s="380" t="s">
        <v>15</v>
      </c>
      <c r="B19" s="291" t="s">
        <v>16</v>
      </c>
      <c r="C19" s="292" t="s">
        <v>17</v>
      </c>
      <c r="D19" s="292" t="s">
        <v>18</v>
      </c>
      <c r="E19" s="291" t="s">
        <v>19</v>
      </c>
      <c r="F19" s="292" t="s">
        <v>20</v>
      </c>
      <c r="G19" s="295" t="s">
        <v>21</v>
      </c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7"/>
    </row>
    <row r="20" spans="1:18" s="9" customFormat="1" ht="16.5">
      <c r="A20" s="380"/>
      <c r="B20" s="291"/>
      <c r="C20" s="292"/>
      <c r="D20" s="292"/>
      <c r="E20" s="291"/>
      <c r="F20" s="292"/>
      <c r="G20" s="56" t="s">
        <v>22</v>
      </c>
      <c r="H20" s="56" t="s">
        <v>59</v>
      </c>
      <c r="I20" s="56" t="s">
        <v>23</v>
      </c>
      <c r="J20" s="56" t="s">
        <v>24</v>
      </c>
      <c r="K20" s="56" t="s">
        <v>25</v>
      </c>
      <c r="L20" s="56" t="s">
        <v>26</v>
      </c>
      <c r="M20" s="56" t="s">
        <v>27</v>
      </c>
      <c r="N20" s="56" t="s">
        <v>28</v>
      </c>
      <c r="O20" s="56" t="s">
        <v>55</v>
      </c>
      <c r="P20" s="56" t="s">
        <v>56</v>
      </c>
      <c r="Q20" s="56" t="s">
        <v>57</v>
      </c>
      <c r="R20" s="57" t="s">
        <v>58</v>
      </c>
    </row>
    <row r="21" spans="1:18" ht="12.75">
      <c r="A21" s="161"/>
      <c r="B21" s="162"/>
      <c r="C21" s="59"/>
      <c r="D21" s="163"/>
      <c r="E21" s="51"/>
      <c r="F21" s="52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1"/>
    </row>
    <row r="22" spans="1:18" ht="12.75">
      <c r="A22" s="62"/>
      <c r="B22" s="63"/>
      <c r="C22" s="59"/>
      <c r="D22" s="52"/>
      <c r="E22" s="51"/>
      <c r="F22" s="52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1"/>
    </row>
    <row r="23" spans="1:18" ht="12.75">
      <c r="A23" s="58"/>
      <c r="B23" s="48"/>
      <c r="C23" s="59"/>
      <c r="D23" s="52"/>
      <c r="E23" s="51"/>
      <c r="F23" s="52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1"/>
    </row>
    <row r="24" spans="1:18" ht="12.75">
      <c r="A24" s="58"/>
      <c r="B24" s="48"/>
      <c r="C24" s="59"/>
      <c r="D24" s="52"/>
      <c r="E24" s="51"/>
      <c r="F24" s="52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</row>
    <row r="25" spans="1:18" ht="13.5" thickBot="1">
      <c r="A25" s="306" t="s">
        <v>29</v>
      </c>
      <c r="B25" s="307"/>
      <c r="C25" s="307"/>
      <c r="D25" s="307"/>
      <c r="E25" s="308"/>
      <c r="F25" s="64">
        <f>SUM(F21:F24)</f>
        <v>0</v>
      </c>
      <c r="G25" s="323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5"/>
    </row>
    <row r="26" spans="1:18" s="5" customFormat="1" ht="18" customHeight="1" thickBot="1">
      <c r="A26" s="319" t="s">
        <v>30</v>
      </c>
      <c r="B26" s="320"/>
      <c r="C26" s="320"/>
      <c r="D26" s="320"/>
      <c r="E26" s="320"/>
      <c r="F26" s="320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6"/>
    </row>
    <row r="27" spans="1:18" s="10" customFormat="1" ht="16.5" customHeight="1">
      <c r="A27" s="311" t="s">
        <v>31</v>
      </c>
      <c r="B27" s="312"/>
      <c r="C27" s="301" t="s">
        <v>32</v>
      </c>
      <c r="D27" s="309" t="s">
        <v>17</v>
      </c>
      <c r="E27" s="317" t="s">
        <v>33</v>
      </c>
      <c r="F27" s="301" t="s">
        <v>20</v>
      </c>
      <c r="G27" s="295" t="s">
        <v>21</v>
      </c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7"/>
    </row>
    <row r="28" spans="1:18" s="8" customFormat="1" ht="14.25" customHeight="1">
      <c r="A28" s="313"/>
      <c r="B28" s="314"/>
      <c r="C28" s="302"/>
      <c r="D28" s="310"/>
      <c r="E28" s="318"/>
      <c r="F28" s="302"/>
      <c r="G28" s="56" t="s">
        <v>22</v>
      </c>
      <c r="H28" s="56" t="s">
        <v>59</v>
      </c>
      <c r="I28" s="56" t="s">
        <v>23</v>
      </c>
      <c r="J28" s="56" t="s">
        <v>24</v>
      </c>
      <c r="K28" s="56" t="s">
        <v>25</v>
      </c>
      <c r="L28" s="56" t="s">
        <v>26</v>
      </c>
      <c r="M28" s="56" t="s">
        <v>27</v>
      </c>
      <c r="N28" s="56" t="s">
        <v>28</v>
      </c>
      <c r="O28" s="56" t="s">
        <v>55</v>
      </c>
      <c r="P28" s="56" t="s">
        <v>56</v>
      </c>
      <c r="Q28" s="56" t="s">
        <v>57</v>
      </c>
      <c r="R28" s="57" t="s">
        <v>58</v>
      </c>
    </row>
    <row r="29" spans="1:18" s="9" customFormat="1" ht="12.75" customHeight="1">
      <c r="A29" s="315"/>
      <c r="B29" s="316"/>
      <c r="C29" s="67"/>
      <c r="D29" s="67"/>
      <c r="E29" s="68"/>
      <c r="F29" s="67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7"/>
    </row>
    <row r="30" spans="1:18" s="9" customFormat="1" ht="12.75" customHeight="1">
      <c r="A30" s="315"/>
      <c r="B30" s="316"/>
      <c r="C30" s="69"/>
      <c r="D30" s="69"/>
      <c r="E30" s="49"/>
      <c r="F30" s="52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7"/>
    </row>
    <row r="31" spans="1:18" s="9" customFormat="1" ht="12.75" customHeight="1">
      <c r="A31" s="315"/>
      <c r="B31" s="316"/>
      <c r="C31" s="69"/>
      <c r="D31" s="69"/>
      <c r="E31" s="49"/>
      <c r="F31" s="52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7"/>
    </row>
    <row r="32" spans="1:18" s="9" customFormat="1" ht="12.75" customHeight="1">
      <c r="A32" s="70"/>
      <c r="B32" s="71"/>
      <c r="C32" s="69"/>
      <c r="D32" s="69"/>
      <c r="E32" s="49"/>
      <c r="F32" s="52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7"/>
    </row>
    <row r="33" spans="1:18" ht="12.75" customHeight="1" thickBot="1">
      <c r="A33" s="306" t="s">
        <v>29</v>
      </c>
      <c r="B33" s="307"/>
      <c r="C33" s="307"/>
      <c r="D33" s="307"/>
      <c r="E33" s="308"/>
      <c r="F33" s="64">
        <f>SUM(F29:F32)</f>
        <v>0</v>
      </c>
      <c r="G33" s="72"/>
      <c r="H33" s="73"/>
      <c r="I33" s="73"/>
      <c r="J33" s="73"/>
      <c r="K33" s="73"/>
      <c r="L33" s="73"/>
      <c r="M33" s="74"/>
      <c r="N33" s="75"/>
      <c r="O33" s="75"/>
      <c r="P33" s="75"/>
      <c r="Q33" s="75"/>
      <c r="R33" s="76"/>
    </row>
    <row r="34" spans="1:18" s="5" customFormat="1" ht="18.75" customHeight="1" thickBot="1">
      <c r="A34" s="346" t="s">
        <v>34</v>
      </c>
      <c r="B34" s="347"/>
      <c r="C34" s="347"/>
      <c r="D34" s="347"/>
      <c r="E34" s="347"/>
      <c r="F34" s="347"/>
      <c r="G34" s="323"/>
      <c r="H34" s="324"/>
      <c r="I34" s="324"/>
      <c r="J34" s="324"/>
      <c r="K34" s="324"/>
      <c r="L34" s="324"/>
      <c r="M34" s="324"/>
      <c r="N34" s="65"/>
      <c r="O34" s="65"/>
      <c r="P34" s="65"/>
      <c r="Q34" s="65"/>
      <c r="R34" s="66"/>
    </row>
    <row r="35" spans="1:18" s="5" customFormat="1" ht="12.75">
      <c r="A35" s="77"/>
      <c r="B35" s="78"/>
      <c r="C35" s="79"/>
      <c r="D35" s="80"/>
      <c r="E35" s="81"/>
      <c r="F35" s="80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3"/>
    </row>
    <row r="36" spans="1:18" s="8" customFormat="1" ht="15.75" customHeight="1">
      <c r="A36" s="311" t="s">
        <v>31</v>
      </c>
      <c r="B36" s="312"/>
      <c r="C36" s="301" t="s">
        <v>32</v>
      </c>
      <c r="D36" s="309" t="s">
        <v>17</v>
      </c>
      <c r="E36" s="317" t="s">
        <v>33</v>
      </c>
      <c r="F36" s="301" t="s">
        <v>20</v>
      </c>
      <c r="G36" s="295" t="s">
        <v>21</v>
      </c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7"/>
    </row>
    <row r="37" spans="1:18" s="9" customFormat="1" ht="13.5" customHeight="1">
      <c r="A37" s="313"/>
      <c r="B37" s="314"/>
      <c r="C37" s="302"/>
      <c r="D37" s="310"/>
      <c r="E37" s="318"/>
      <c r="F37" s="302"/>
      <c r="G37" s="56" t="s">
        <v>22</v>
      </c>
      <c r="H37" s="56" t="s">
        <v>59</v>
      </c>
      <c r="I37" s="56" t="s">
        <v>23</v>
      </c>
      <c r="J37" s="56" t="s">
        <v>24</v>
      </c>
      <c r="K37" s="56" t="s">
        <v>25</v>
      </c>
      <c r="L37" s="56" t="s">
        <v>26</v>
      </c>
      <c r="M37" s="56" t="s">
        <v>27</v>
      </c>
      <c r="N37" s="56" t="s">
        <v>28</v>
      </c>
      <c r="O37" s="56" t="s">
        <v>55</v>
      </c>
      <c r="P37" s="56" t="s">
        <v>56</v>
      </c>
      <c r="Q37" s="56" t="s">
        <v>57</v>
      </c>
      <c r="R37" s="57" t="s">
        <v>58</v>
      </c>
    </row>
    <row r="38" spans="1:18" ht="12.75">
      <c r="A38" s="327"/>
      <c r="B38" s="267"/>
      <c r="C38" s="59"/>
      <c r="D38" s="52"/>
      <c r="E38" s="51"/>
      <c r="F38" s="52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1"/>
    </row>
    <row r="39" spans="1:18" ht="12.75">
      <c r="A39" s="327"/>
      <c r="B39" s="267"/>
      <c r="C39" s="59"/>
      <c r="D39" s="52"/>
      <c r="E39" s="51"/>
      <c r="F39" s="52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1"/>
    </row>
    <row r="40" spans="1:18" ht="12.75">
      <c r="A40" s="327"/>
      <c r="B40" s="267"/>
      <c r="C40" s="59"/>
      <c r="D40" s="52"/>
      <c r="E40" s="51"/>
      <c r="F40" s="52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1"/>
    </row>
    <row r="41" spans="1:18" ht="12.75">
      <c r="A41" s="327"/>
      <c r="B41" s="267"/>
      <c r="C41" s="59"/>
      <c r="D41" s="52"/>
      <c r="E41" s="51"/>
      <c r="F41" s="52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1"/>
    </row>
    <row r="42" spans="1:18" ht="13.5" thickBot="1">
      <c r="A42" s="306" t="s">
        <v>29</v>
      </c>
      <c r="B42" s="307"/>
      <c r="C42" s="307"/>
      <c r="D42" s="307"/>
      <c r="E42" s="308"/>
      <c r="F42" s="84">
        <f>SUM(F38:F41)</f>
        <v>0</v>
      </c>
      <c r="G42" s="328"/>
      <c r="H42" s="329"/>
      <c r="I42" s="329"/>
      <c r="J42" s="329"/>
      <c r="K42" s="329"/>
      <c r="L42" s="329"/>
      <c r="M42" s="329"/>
      <c r="N42" s="329"/>
      <c r="O42" s="329"/>
      <c r="P42" s="329"/>
      <c r="Q42" s="329"/>
      <c r="R42" s="330"/>
    </row>
    <row r="43" spans="1:18" ht="21" customHeight="1" thickBot="1">
      <c r="A43" s="85" t="s">
        <v>37</v>
      </c>
      <c r="B43" s="86"/>
      <c r="C43" s="87"/>
      <c r="D43" s="88"/>
      <c r="E43" s="89"/>
      <c r="F43" s="88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6"/>
    </row>
    <row r="44" spans="1:18" s="8" customFormat="1" ht="16.5" customHeight="1">
      <c r="A44" s="343" t="s">
        <v>15</v>
      </c>
      <c r="B44" s="344"/>
      <c r="C44" s="291" t="s">
        <v>35</v>
      </c>
      <c r="D44" s="326" t="s">
        <v>17</v>
      </c>
      <c r="E44" s="317" t="s">
        <v>33</v>
      </c>
      <c r="F44" s="301" t="s">
        <v>20</v>
      </c>
      <c r="G44" s="298" t="s">
        <v>21</v>
      </c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300"/>
    </row>
    <row r="45" spans="1:18" s="9" customFormat="1" ht="13.5" customHeight="1">
      <c r="A45" s="341"/>
      <c r="B45" s="345"/>
      <c r="C45" s="291"/>
      <c r="D45" s="318"/>
      <c r="E45" s="318"/>
      <c r="F45" s="302"/>
      <c r="G45" s="56" t="s">
        <v>22</v>
      </c>
      <c r="H45" s="56" t="s">
        <v>59</v>
      </c>
      <c r="I45" s="56" t="s">
        <v>23</v>
      </c>
      <c r="J45" s="56" t="s">
        <v>24</v>
      </c>
      <c r="K45" s="56" t="s">
        <v>25</v>
      </c>
      <c r="L45" s="56" t="s">
        <v>26</v>
      </c>
      <c r="M45" s="56" t="s">
        <v>27</v>
      </c>
      <c r="N45" s="56" t="s">
        <v>28</v>
      </c>
      <c r="O45" s="56" t="s">
        <v>55</v>
      </c>
      <c r="P45" s="56" t="s">
        <v>56</v>
      </c>
      <c r="Q45" s="56" t="s">
        <v>57</v>
      </c>
      <c r="R45" s="57" t="s">
        <v>58</v>
      </c>
    </row>
    <row r="46" spans="1:18" ht="12.75">
      <c r="A46" s="341"/>
      <c r="B46" s="345"/>
      <c r="C46" s="59"/>
      <c r="D46" s="52"/>
      <c r="E46" s="51"/>
      <c r="F46" s="52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spans="1:18" ht="12.75">
      <c r="A47" s="293"/>
      <c r="B47" s="294"/>
      <c r="C47" s="59"/>
      <c r="D47" s="52"/>
      <c r="E47" s="51"/>
      <c r="F47" s="52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1"/>
    </row>
    <row r="48" spans="1:18" ht="12.75">
      <c r="A48" s="293"/>
      <c r="B48" s="294"/>
      <c r="C48" s="59"/>
      <c r="D48" s="52"/>
      <c r="E48" s="51"/>
      <c r="F48" s="52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spans="1:18" ht="12.75">
      <c r="A49" s="90"/>
      <c r="B49" s="91"/>
      <c r="C49" s="59"/>
      <c r="D49" s="52"/>
      <c r="E49" s="51"/>
      <c r="F49" s="52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1"/>
    </row>
    <row r="50" spans="1:18" ht="13.5" thickBot="1">
      <c r="A50" s="306" t="s">
        <v>29</v>
      </c>
      <c r="B50" s="307"/>
      <c r="C50" s="307"/>
      <c r="D50" s="307"/>
      <c r="E50" s="308"/>
      <c r="F50" s="84">
        <f>SUM(F46:F49)</f>
        <v>0</v>
      </c>
      <c r="G50" s="323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5"/>
    </row>
    <row r="51" spans="1:18" ht="21.75" customHeight="1" thickBot="1">
      <c r="A51" s="85" t="s">
        <v>38</v>
      </c>
      <c r="B51" s="86"/>
      <c r="C51" s="87"/>
      <c r="D51" s="88"/>
      <c r="E51" s="89"/>
      <c r="F51" s="88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6"/>
    </row>
    <row r="52" spans="1:18" s="8" customFormat="1" ht="12.75" customHeight="1">
      <c r="A52" s="380" t="s">
        <v>15</v>
      </c>
      <c r="B52" s="291" t="s">
        <v>39</v>
      </c>
      <c r="C52" s="303" t="s">
        <v>40</v>
      </c>
      <c r="D52" s="305" t="s">
        <v>41</v>
      </c>
      <c r="E52" s="291" t="s">
        <v>42</v>
      </c>
      <c r="F52" s="301" t="s">
        <v>20</v>
      </c>
      <c r="G52" s="298" t="s">
        <v>21</v>
      </c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300"/>
    </row>
    <row r="53" spans="1:18" s="9" customFormat="1" ht="13.5" customHeight="1">
      <c r="A53" s="380"/>
      <c r="B53" s="291"/>
      <c r="C53" s="304"/>
      <c r="D53" s="305"/>
      <c r="E53" s="291"/>
      <c r="F53" s="302"/>
      <c r="G53" s="56" t="s">
        <v>22</v>
      </c>
      <c r="H53" s="56" t="s">
        <v>59</v>
      </c>
      <c r="I53" s="56" t="s">
        <v>23</v>
      </c>
      <c r="J53" s="56" t="s">
        <v>24</v>
      </c>
      <c r="K53" s="56" t="s">
        <v>25</v>
      </c>
      <c r="L53" s="56" t="s">
        <v>26</v>
      </c>
      <c r="M53" s="56" t="s">
        <v>27</v>
      </c>
      <c r="N53" s="56" t="s">
        <v>28</v>
      </c>
      <c r="O53" s="56" t="s">
        <v>55</v>
      </c>
      <c r="P53" s="56" t="s">
        <v>56</v>
      </c>
      <c r="Q53" s="56" t="s">
        <v>57</v>
      </c>
      <c r="R53" s="57" t="s">
        <v>58</v>
      </c>
    </row>
    <row r="54" spans="1:18" ht="38.25">
      <c r="A54" s="147" t="s">
        <v>191</v>
      </c>
      <c r="B54" s="51">
        <v>6</v>
      </c>
      <c r="C54" s="59">
        <v>75056000</v>
      </c>
      <c r="D54" s="52"/>
      <c r="E54" s="51"/>
      <c r="F54" s="52">
        <f>C54</f>
        <v>75056000</v>
      </c>
      <c r="G54" s="60"/>
      <c r="H54" s="60"/>
      <c r="I54" s="60"/>
      <c r="J54" s="60"/>
      <c r="K54" s="60"/>
      <c r="L54" s="211"/>
      <c r="M54" s="211"/>
      <c r="N54" s="211"/>
      <c r="O54" s="211"/>
      <c r="P54" s="211"/>
      <c r="Q54" s="211"/>
      <c r="R54" s="61"/>
    </row>
    <row r="55" spans="1:18" ht="12.75">
      <c r="A55" s="58"/>
      <c r="B55" s="51"/>
      <c r="C55" s="59"/>
      <c r="D55" s="160"/>
      <c r="E55" s="51"/>
      <c r="F55" s="52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1"/>
    </row>
    <row r="56" spans="1:18" ht="12.75">
      <c r="A56" s="58"/>
      <c r="B56" s="51"/>
      <c r="C56" s="59"/>
      <c r="D56" s="52"/>
      <c r="E56" s="51"/>
      <c r="F56" s="52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1"/>
    </row>
    <row r="57" spans="1:18" ht="12.75">
      <c r="A57" s="58"/>
      <c r="B57" s="51"/>
      <c r="C57" s="59"/>
      <c r="D57" s="52"/>
      <c r="E57" s="51"/>
      <c r="F57" s="52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1"/>
    </row>
    <row r="58" spans="1:18" ht="13.5" thickBot="1">
      <c r="A58" s="306" t="s">
        <v>29</v>
      </c>
      <c r="B58" s="307"/>
      <c r="C58" s="307"/>
      <c r="D58" s="307"/>
      <c r="E58" s="308"/>
      <c r="F58" s="92">
        <f>SUM(F54:F57)</f>
        <v>75056000</v>
      </c>
      <c r="G58" s="323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5"/>
    </row>
    <row r="59" spans="1:18" ht="22.5" customHeight="1" thickBot="1">
      <c r="A59" s="85" t="s">
        <v>43</v>
      </c>
      <c r="B59" s="86"/>
      <c r="C59" s="87"/>
      <c r="D59" s="88"/>
      <c r="E59" s="89"/>
      <c r="F59" s="88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6"/>
    </row>
    <row r="60" spans="1:18" s="8" customFormat="1" ht="12.75" customHeight="1">
      <c r="A60" s="343" t="s">
        <v>15</v>
      </c>
      <c r="B60" s="348"/>
      <c r="C60" s="348"/>
      <c r="D60" s="344"/>
      <c r="E60" s="291" t="s">
        <v>39</v>
      </c>
      <c r="F60" s="292" t="s">
        <v>36</v>
      </c>
      <c r="G60" s="298" t="s">
        <v>21</v>
      </c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300"/>
    </row>
    <row r="61" spans="1:18" s="9" customFormat="1" ht="13.5" customHeight="1">
      <c r="A61" s="341"/>
      <c r="B61" s="342"/>
      <c r="C61" s="342"/>
      <c r="D61" s="345"/>
      <c r="E61" s="291"/>
      <c r="F61" s="292"/>
      <c r="G61" s="56" t="s">
        <v>22</v>
      </c>
      <c r="H61" s="56" t="s">
        <v>59</v>
      </c>
      <c r="I61" s="56" t="s">
        <v>23</v>
      </c>
      <c r="J61" s="56" t="s">
        <v>24</v>
      </c>
      <c r="K61" s="56" t="s">
        <v>25</v>
      </c>
      <c r="L61" s="56" t="s">
        <v>26</v>
      </c>
      <c r="M61" s="56" t="s">
        <v>27</v>
      </c>
      <c r="N61" s="56" t="s">
        <v>28</v>
      </c>
      <c r="O61" s="56" t="s">
        <v>55</v>
      </c>
      <c r="P61" s="56" t="s">
        <v>56</v>
      </c>
      <c r="Q61" s="56" t="s">
        <v>57</v>
      </c>
      <c r="R61" s="57" t="s">
        <v>58</v>
      </c>
    </row>
    <row r="62" spans="1:18" ht="12.75">
      <c r="A62" s="349" t="s">
        <v>192</v>
      </c>
      <c r="B62" s="381"/>
      <c r="C62" s="381"/>
      <c r="D62" s="382"/>
      <c r="E62" s="154">
        <v>8</v>
      </c>
      <c r="F62" s="52">
        <f>'POA H.A.'!L14</f>
        <v>234944000</v>
      </c>
      <c r="G62" s="211"/>
      <c r="H62" s="211"/>
      <c r="I62" s="211"/>
      <c r="J62" s="211"/>
      <c r="K62" s="211"/>
      <c r="L62" s="211"/>
      <c r="M62" s="211"/>
      <c r="N62" s="211"/>
      <c r="O62" s="60"/>
      <c r="P62" s="60"/>
      <c r="Q62" s="60"/>
      <c r="R62" s="61"/>
    </row>
    <row r="63" spans="1:18" ht="12.75">
      <c r="A63" s="322"/>
      <c r="B63" s="327"/>
      <c r="C63" s="327"/>
      <c r="D63" s="267"/>
      <c r="E63" s="51"/>
      <c r="F63" s="52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1"/>
    </row>
    <row r="64" spans="1:18" ht="12.75">
      <c r="A64" s="322"/>
      <c r="B64" s="327"/>
      <c r="C64" s="327"/>
      <c r="D64" s="267"/>
      <c r="E64" s="51"/>
      <c r="F64" s="52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1"/>
    </row>
    <row r="65" spans="1:18" ht="12.75">
      <c r="A65" s="322"/>
      <c r="B65" s="327"/>
      <c r="C65" s="327"/>
      <c r="D65" s="267"/>
      <c r="E65" s="51"/>
      <c r="F65" s="52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1"/>
    </row>
    <row r="66" spans="1:18" ht="13.5" thickBot="1">
      <c r="A66" s="306" t="s">
        <v>29</v>
      </c>
      <c r="B66" s="307"/>
      <c r="C66" s="307"/>
      <c r="D66" s="307"/>
      <c r="E66" s="308"/>
      <c r="F66" s="92">
        <f>SUM(F62:F65)</f>
        <v>234944000</v>
      </c>
      <c r="G66" s="323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5"/>
    </row>
    <row r="67" spans="1:18" s="5" customFormat="1" ht="19.5" customHeight="1" thickBot="1">
      <c r="A67" s="85" t="s">
        <v>44</v>
      </c>
      <c r="B67" s="86"/>
      <c r="C67" s="87"/>
      <c r="D67" s="88"/>
      <c r="E67" s="89"/>
      <c r="F67" s="88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6"/>
    </row>
    <row r="68" spans="1:18" s="8" customFormat="1" ht="12.75" customHeight="1">
      <c r="A68" s="343" t="s">
        <v>15</v>
      </c>
      <c r="B68" s="344"/>
      <c r="C68" s="291" t="s">
        <v>35</v>
      </c>
      <c r="D68" s="326" t="s">
        <v>17</v>
      </c>
      <c r="E68" s="317" t="s">
        <v>33</v>
      </c>
      <c r="F68" s="301" t="s">
        <v>20</v>
      </c>
      <c r="G68" s="298" t="s">
        <v>21</v>
      </c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300"/>
    </row>
    <row r="69" spans="1:18" s="9" customFormat="1" ht="13.5" customHeight="1">
      <c r="A69" s="341"/>
      <c r="B69" s="345"/>
      <c r="C69" s="291"/>
      <c r="D69" s="318"/>
      <c r="E69" s="318"/>
      <c r="F69" s="302"/>
      <c r="G69" s="56" t="s">
        <v>22</v>
      </c>
      <c r="H69" s="56" t="s">
        <v>59</v>
      </c>
      <c r="I69" s="56" t="s">
        <v>23</v>
      </c>
      <c r="J69" s="56" t="s">
        <v>24</v>
      </c>
      <c r="K69" s="56" t="s">
        <v>25</v>
      </c>
      <c r="L69" s="56" t="s">
        <v>26</v>
      </c>
      <c r="M69" s="56" t="s">
        <v>27</v>
      </c>
      <c r="N69" s="56" t="s">
        <v>28</v>
      </c>
      <c r="O69" s="56" t="s">
        <v>55</v>
      </c>
      <c r="P69" s="56" t="s">
        <v>56</v>
      </c>
      <c r="Q69" s="56" t="s">
        <v>57</v>
      </c>
      <c r="R69" s="57" t="s">
        <v>58</v>
      </c>
    </row>
    <row r="70" spans="1:30" ht="39.75" customHeight="1">
      <c r="A70" s="349"/>
      <c r="B70" s="350"/>
      <c r="C70" s="59"/>
      <c r="D70" s="52"/>
      <c r="E70" s="52"/>
      <c r="F70" s="52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1"/>
      <c r="AD70" s="155"/>
    </row>
    <row r="71" spans="1:30" ht="106.5" customHeight="1">
      <c r="A71" s="378" t="s">
        <v>201</v>
      </c>
      <c r="B71" s="379"/>
      <c r="C71" s="59" t="s">
        <v>200</v>
      </c>
      <c r="D71" s="52">
        <v>1</v>
      </c>
      <c r="E71" s="52">
        <v>62899367</v>
      </c>
      <c r="F71" s="52">
        <f>E71</f>
        <v>62899367</v>
      </c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  <c r="AD71" s="155"/>
    </row>
    <row r="72" spans="1:18" ht="12.75">
      <c r="A72" s="322"/>
      <c r="B72" s="267"/>
      <c r="C72" s="59"/>
      <c r="D72" s="52"/>
      <c r="E72" s="51"/>
      <c r="F72" s="52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1"/>
    </row>
    <row r="73" spans="1:18" ht="12.75">
      <c r="A73" s="322"/>
      <c r="B73" s="267"/>
      <c r="C73" s="59"/>
      <c r="D73" s="52"/>
      <c r="E73" s="51"/>
      <c r="F73" s="52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1"/>
    </row>
    <row r="74" spans="1:18" ht="13.5" thickBot="1">
      <c r="A74" s="306" t="s">
        <v>29</v>
      </c>
      <c r="B74" s="307"/>
      <c r="C74" s="307"/>
      <c r="D74" s="307"/>
      <c r="E74" s="308"/>
      <c r="F74" s="84">
        <f>SUM(F70:F73)</f>
        <v>62899367</v>
      </c>
      <c r="G74" s="323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5"/>
    </row>
    <row r="75" spans="1:18" ht="18" customHeight="1" thickBot="1">
      <c r="A75" s="85" t="s">
        <v>89</v>
      </c>
      <c r="B75" s="86"/>
      <c r="C75" s="87"/>
      <c r="D75" s="88"/>
      <c r="E75" s="89"/>
      <c r="F75" s="88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6"/>
    </row>
    <row r="76" spans="1:18" ht="12.75">
      <c r="A76" s="343" t="s">
        <v>15</v>
      </c>
      <c r="B76" s="344"/>
      <c r="C76" s="291" t="s">
        <v>35</v>
      </c>
      <c r="D76" s="326" t="s">
        <v>17</v>
      </c>
      <c r="E76" s="317" t="s">
        <v>33</v>
      </c>
      <c r="F76" s="301" t="s">
        <v>20</v>
      </c>
      <c r="G76" s="298" t="s">
        <v>21</v>
      </c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300"/>
    </row>
    <row r="77" spans="1:18" ht="16.5">
      <c r="A77" s="341"/>
      <c r="B77" s="345"/>
      <c r="C77" s="291"/>
      <c r="D77" s="318"/>
      <c r="E77" s="318"/>
      <c r="F77" s="302"/>
      <c r="G77" s="56" t="s">
        <v>22</v>
      </c>
      <c r="H77" s="56" t="s">
        <v>59</v>
      </c>
      <c r="I77" s="56" t="s">
        <v>23</v>
      </c>
      <c r="J77" s="56" t="s">
        <v>24</v>
      </c>
      <c r="K77" s="56" t="s">
        <v>25</v>
      </c>
      <c r="L77" s="56" t="s">
        <v>26</v>
      </c>
      <c r="M77" s="56" t="s">
        <v>27</v>
      </c>
      <c r="N77" s="56" t="s">
        <v>28</v>
      </c>
      <c r="O77" s="56" t="s">
        <v>55</v>
      </c>
      <c r="P77" s="56" t="s">
        <v>56</v>
      </c>
      <c r="Q77" s="56" t="s">
        <v>57</v>
      </c>
      <c r="R77" s="56" t="s">
        <v>58</v>
      </c>
    </row>
    <row r="78" spans="1:18" ht="12.75">
      <c r="A78" s="385" t="s">
        <v>98</v>
      </c>
      <c r="B78" s="382"/>
      <c r="C78" s="59"/>
      <c r="D78" s="52"/>
      <c r="E78" s="51"/>
      <c r="F78" s="52">
        <v>15681744</v>
      </c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</row>
    <row r="79" spans="1:18" ht="12.75">
      <c r="A79" s="386" t="s">
        <v>91</v>
      </c>
      <c r="B79" s="382"/>
      <c r="C79" s="59"/>
      <c r="D79" s="52"/>
      <c r="E79" s="51"/>
      <c r="F79" s="52">
        <v>4111634.8</v>
      </c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</row>
    <row r="80" spans="1:18" ht="12.75">
      <c r="A80" s="385" t="s">
        <v>99</v>
      </c>
      <c r="B80" s="382"/>
      <c r="C80" s="59"/>
      <c r="D80" s="52"/>
      <c r="E80" s="51"/>
      <c r="F80" s="212">
        <v>613671.2785</v>
      </c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</row>
    <row r="81" spans="1:18" ht="12.75">
      <c r="A81" s="322"/>
      <c r="B81" s="267"/>
      <c r="C81" s="59"/>
      <c r="D81" s="52"/>
      <c r="E81" s="51"/>
      <c r="F81" s="52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</row>
    <row r="82" spans="1:18" ht="12.75">
      <c r="A82" s="387" t="s">
        <v>29</v>
      </c>
      <c r="B82" s="388"/>
      <c r="C82" s="388"/>
      <c r="D82" s="388"/>
      <c r="E82" s="389"/>
      <c r="F82" s="84">
        <f>SUM(F78:F81)</f>
        <v>20407050.078500003</v>
      </c>
      <c r="G82" s="390"/>
      <c r="H82" s="391"/>
      <c r="I82" s="391"/>
      <c r="J82" s="391"/>
      <c r="K82" s="391"/>
      <c r="L82" s="391"/>
      <c r="M82" s="391"/>
      <c r="N82" s="391"/>
      <c r="O82" s="391"/>
      <c r="P82" s="391"/>
      <c r="Q82" s="391"/>
      <c r="R82" s="392"/>
    </row>
    <row r="83" spans="1:18" ht="12.75">
      <c r="A83" s="383" t="s">
        <v>90</v>
      </c>
      <c r="B83" s="383"/>
      <c r="C83" s="383"/>
      <c r="D83" s="383"/>
      <c r="E83" s="383"/>
      <c r="F83" s="52">
        <f>F33+F42+F50+F58+F66+F74</f>
        <v>372899367</v>
      </c>
      <c r="G83" s="328"/>
      <c r="H83" s="329"/>
      <c r="I83" s="329"/>
      <c r="J83" s="329"/>
      <c r="K83" s="329"/>
      <c r="L83" s="329"/>
      <c r="M83" s="329"/>
      <c r="N83" s="329"/>
      <c r="O83" s="329"/>
      <c r="P83" s="329"/>
      <c r="Q83" s="329"/>
      <c r="R83" s="384"/>
    </row>
    <row r="84" spans="1:18" ht="12.75">
      <c r="A84" s="93"/>
      <c r="B84" s="93"/>
      <c r="C84" s="94"/>
      <c r="D84" s="95"/>
      <c r="E84" s="96"/>
      <c r="F84" s="95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</row>
  </sheetData>
  <sheetProtection/>
  <mergeCells count="114">
    <mergeCell ref="F76:F77"/>
    <mergeCell ref="G76:R76"/>
    <mergeCell ref="A83:E83"/>
    <mergeCell ref="G83:R83"/>
    <mergeCell ref="A78:B78"/>
    <mergeCell ref="A79:B79"/>
    <mergeCell ref="A80:B80"/>
    <mergeCell ref="A81:B81"/>
    <mergeCell ref="A82:E82"/>
    <mergeCell ref="G82:R82"/>
    <mergeCell ref="E36:E37"/>
    <mergeCell ref="C36:C37"/>
    <mergeCell ref="C19:C20"/>
    <mergeCell ref="A19:A20"/>
    <mergeCell ref="A76:B77"/>
    <mergeCell ref="C76:C77"/>
    <mergeCell ref="D76:D77"/>
    <mergeCell ref="E76:E77"/>
    <mergeCell ref="A66:E66"/>
    <mergeCell ref="E68:E69"/>
    <mergeCell ref="G58:R58"/>
    <mergeCell ref="A38:B38"/>
    <mergeCell ref="A46:B46"/>
    <mergeCell ref="G50:R50"/>
    <mergeCell ref="G44:R44"/>
    <mergeCell ref="A64:D64"/>
    <mergeCell ref="A52:A53"/>
    <mergeCell ref="A62:D62"/>
    <mergeCell ref="A63:D63"/>
    <mergeCell ref="A40:B40"/>
    <mergeCell ref="A74:E74"/>
    <mergeCell ref="A71:B71"/>
    <mergeCell ref="G68:R68"/>
    <mergeCell ref="A73:B73"/>
    <mergeCell ref="A72:B72"/>
    <mergeCell ref="A68:B69"/>
    <mergeCell ref="G74:R74"/>
    <mergeCell ref="C68:C69"/>
    <mergeCell ref="D68:D69"/>
    <mergeCell ref="K1:R1"/>
    <mergeCell ref="K2:R2"/>
    <mergeCell ref="K3:N3"/>
    <mergeCell ref="O3:R3"/>
    <mergeCell ref="A5:R6"/>
    <mergeCell ref="B1:J2"/>
    <mergeCell ref="A60:D61"/>
    <mergeCell ref="A70:B70"/>
    <mergeCell ref="B3:J4"/>
    <mergeCell ref="G52:R52"/>
    <mergeCell ref="A58:E58"/>
    <mergeCell ref="A65:D65"/>
    <mergeCell ref="F10:F11"/>
    <mergeCell ref="F68:F69"/>
    <mergeCell ref="A9:F9"/>
    <mergeCell ref="G66:R66"/>
    <mergeCell ref="A48:B48"/>
    <mergeCell ref="A44:B45"/>
    <mergeCell ref="A13:B13"/>
    <mergeCell ref="A14:B14"/>
    <mergeCell ref="A15:B15"/>
    <mergeCell ref="A16:B16"/>
    <mergeCell ref="A42:E42"/>
    <mergeCell ref="A34:F34"/>
    <mergeCell ref="B19:B20"/>
    <mergeCell ref="C27:C28"/>
    <mergeCell ref="C10:C11"/>
    <mergeCell ref="E10:E11"/>
    <mergeCell ref="A17:E17"/>
    <mergeCell ref="G19:R19"/>
    <mergeCell ref="K4:N4"/>
    <mergeCell ref="O4:R4"/>
    <mergeCell ref="D10:D11"/>
    <mergeCell ref="A18:F18"/>
    <mergeCell ref="A1:A4"/>
    <mergeCell ref="A10:B11"/>
    <mergeCell ref="A7:R8"/>
    <mergeCell ref="A12:B12"/>
    <mergeCell ref="G25:R25"/>
    <mergeCell ref="C44:C45"/>
    <mergeCell ref="D44:D45"/>
    <mergeCell ref="A39:B39"/>
    <mergeCell ref="A41:B41"/>
    <mergeCell ref="G34:M34"/>
    <mergeCell ref="G42:R42"/>
    <mergeCell ref="E44:E45"/>
    <mergeCell ref="A29:B29"/>
    <mergeCell ref="A30:B30"/>
    <mergeCell ref="E27:E28"/>
    <mergeCell ref="A25:E25"/>
    <mergeCell ref="A26:F26"/>
    <mergeCell ref="D19:D20"/>
    <mergeCell ref="E19:E20"/>
    <mergeCell ref="F19:F20"/>
    <mergeCell ref="A27:B28"/>
    <mergeCell ref="F52:F53"/>
    <mergeCell ref="E52:E53"/>
    <mergeCell ref="A50:E50"/>
    <mergeCell ref="G36:R36"/>
    <mergeCell ref="F27:F28"/>
    <mergeCell ref="D27:D28"/>
    <mergeCell ref="A36:B37"/>
    <mergeCell ref="A33:E33"/>
    <mergeCell ref="A31:B31"/>
    <mergeCell ref="D36:D37"/>
    <mergeCell ref="E60:E61"/>
    <mergeCell ref="F60:F61"/>
    <mergeCell ref="A47:B47"/>
    <mergeCell ref="B52:B53"/>
    <mergeCell ref="G27:R27"/>
    <mergeCell ref="G60:R60"/>
    <mergeCell ref="F44:F45"/>
    <mergeCell ref="F36:F37"/>
    <mergeCell ref="C52:C53"/>
    <mergeCell ref="D52:D53"/>
  </mergeCells>
  <printOptions horizontalCentered="1" verticalCentered="1"/>
  <pageMargins left="0" right="0" top="0" bottom="0" header="0" footer="0"/>
  <pageSetup horizontalDpi="600" verticalDpi="600" orientation="landscape" paperSize="122" scale="67" r:id="rId2"/>
  <rowBreaks count="1" manualBreakCount="1">
    <brk id="4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SheetLayoutView="100" zoomScalePageLayoutView="0" workbookViewId="0" topLeftCell="A7">
      <selection activeCell="I20" sqref="I20"/>
    </sheetView>
  </sheetViews>
  <sheetFormatPr defaultColWidth="11.421875" defaultRowHeight="12.75"/>
  <cols>
    <col min="1" max="1" width="21.421875" style="15" customWidth="1"/>
    <col min="2" max="2" width="18.8515625" style="15" customWidth="1"/>
    <col min="3" max="3" width="17.57421875" style="15" customWidth="1"/>
    <col min="4" max="4" width="16.28125" style="15" customWidth="1"/>
    <col min="5" max="5" width="10.7109375" style="15" customWidth="1"/>
    <col min="6" max="6" width="13.7109375" style="19" customWidth="1"/>
    <col min="7" max="7" width="17.00390625" style="20" customWidth="1"/>
    <col min="8" max="16384" width="11.421875" style="15" customWidth="1"/>
  </cols>
  <sheetData>
    <row r="1" spans="1:7" ht="26.25" customHeight="1">
      <c r="A1" s="396"/>
      <c r="B1" s="402" t="s">
        <v>49</v>
      </c>
      <c r="C1" s="402"/>
      <c r="D1" s="402"/>
      <c r="E1" s="402"/>
      <c r="F1" s="399" t="s">
        <v>51</v>
      </c>
      <c r="G1" s="399"/>
    </row>
    <row r="2" spans="1:7" ht="26.25" customHeight="1">
      <c r="A2" s="397"/>
      <c r="B2" s="402"/>
      <c r="C2" s="402"/>
      <c r="D2" s="402"/>
      <c r="E2" s="402"/>
      <c r="F2" s="400" t="s">
        <v>52</v>
      </c>
      <c r="G2" s="400"/>
    </row>
    <row r="3" spans="1:13" s="1" customFormat="1" ht="26.25" customHeight="1">
      <c r="A3" s="397"/>
      <c r="B3" s="401" t="s">
        <v>50</v>
      </c>
      <c r="C3" s="401"/>
      <c r="D3" s="401"/>
      <c r="E3" s="401"/>
      <c r="F3" s="7" t="s">
        <v>53</v>
      </c>
      <c r="G3" s="7" t="s">
        <v>68</v>
      </c>
      <c r="H3" s="6"/>
      <c r="I3" s="6"/>
      <c r="J3" s="6"/>
      <c r="K3" s="6"/>
      <c r="L3" s="6"/>
      <c r="M3" s="6"/>
    </row>
    <row r="4" spans="1:13" s="1" customFormat="1" ht="26.25" customHeight="1">
      <c r="A4" s="398"/>
      <c r="B4" s="401"/>
      <c r="C4" s="401"/>
      <c r="D4" s="401"/>
      <c r="E4" s="401"/>
      <c r="F4" s="7" t="str">
        <f>+'POA H.B.'!K4</f>
        <v>Versión 0</v>
      </c>
      <c r="G4" s="33">
        <f>+'POA H.B.'!O4</f>
        <v>42999</v>
      </c>
      <c r="H4" s="6"/>
      <c r="I4" s="6"/>
      <c r="J4" s="6"/>
      <c r="K4" s="6"/>
      <c r="L4" s="6"/>
      <c r="M4" s="6"/>
    </row>
    <row r="5" spans="1:13" s="1" customFormat="1" ht="21" customHeight="1">
      <c r="A5" s="403" t="s">
        <v>54</v>
      </c>
      <c r="B5" s="403"/>
      <c r="C5" s="403"/>
      <c r="D5" s="403"/>
      <c r="E5" s="403"/>
      <c r="F5" s="403"/>
      <c r="G5" s="403"/>
      <c r="H5" s="6"/>
      <c r="I5" s="6"/>
      <c r="J5" s="6"/>
      <c r="K5" s="6"/>
      <c r="L5" s="6"/>
      <c r="M5" s="6"/>
    </row>
    <row r="6" spans="1:15" ht="28.5" customHeight="1">
      <c r="A6" s="404" t="s">
        <v>166</v>
      </c>
      <c r="B6" s="405"/>
      <c r="C6" s="405"/>
      <c r="D6" s="405"/>
      <c r="E6" s="405"/>
      <c r="F6" s="405"/>
      <c r="G6" s="406"/>
      <c r="H6" s="6"/>
      <c r="I6" s="6"/>
      <c r="J6" s="6"/>
      <c r="K6" s="6"/>
      <c r="L6" s="6"/>
      <c r="M6" s="6"/>
      <c r="N6" s="6"/>
      <c r="O6" s="6"/>
    </row>
    <row r="7" spans="1:15" ht="55.5" customHeight="1">
      <c r="A7" s="21" t="s">
        <v>71</v>
      </c>
      <c r="B7" s="411" t="s">
        <v>70</v>
      </c>
      <c r="C7" s="412"/>
      <c r="D7" s="22" t="s">
        <v>35</v>
      </c>
      <c r="E7" s="23" t="s">
        <v>48</v>
      </c>
      <c r="F7" s="24" t="s">
        <v>167</v>
      </c>
      <c r="G7" s="23" t="s">
        <v>72</v>
      </c>
      <c r="H7" s="6"/>
      <c r="I7" s="6"/>
      <c r="J7" s="6"/>
      <c r="K7" s="6"/>
      <c r="L7" s="6"/>
      <c r="M7" s="6"/>
      <c r="N7" s="6"/>
      <c r="O7" s="6"/>
    </row>
    <row r="8" spans="1:15" ht="41.25" customHeight="1">
      <c r="A8" s="156" t="s">
        <v>182</v>
      </c>
      <c r="B8" s="407" t="s">
        <v>183</v>
      </c>
      <c r="C8" s="408"/>
      <c r="D8" s="202" t="s">
        <v>184</v>
      </c>
      <c r="E8" s="178">
        <v>9</v>
      </c>
      <c r="F8" s="203" t="s">
        <v>185</v>
      </c>
      <c r="G8" s="204">
        <f>E8*F8</f>
        <v>7976.5199999999995</v>
      </c>
      <c r="H8" s="6"/>
      <c r="I8" s="6"/>
      <c r="J8" s="6"/>
      <c r="K8" s="6"/>
      <c r="L8" s="6"/>
      <c r="M8" s="6"/>
      <c r="N8" s="6"/>
      <c r="O8" s="6"/>
    </row>
    <row r="9" spans="1:15" ht="27.75" customHeight="1">
      <c r="A9" s="205" t="s">
        <v>186</v>
      </c>
      <c r="B9" s="407" t="s">
        <v>199</v>
      </c>
      <c r="C9" s="408"/>
      <c r="D9" s="206" t="s">
        <v>200</v>
      </c>
      <c r="E9" s="207">
        <v>1</v>
      </c>
      <c r="F9" s="208">
        <f>237101.36+219640.4</f>
        <v>456741.76</v>
      </c>
      <c r="G9" s="204">
        <f>E9*F9</f>
        <v>456741.76</v>
      </c>
      <c r="H9" s="6"/>
      <c r="I9" s="6"/>
      <c r="J9" s="6"/>
      <c r="K9" s="6"/>
      <c r="L9" s="6"/>
      <c r="M9" s="6"/>
      <c r="N9" s="6"/>
      <c r="O9" s="6"/>
    </row>
    <row r="10" spans="1:15" ht="27.75" customHeight="1">
      <c r="A10" s="156" t="s">
        <v>187</v>
      </c>
      <c r="B10" s="407" t="s">
        <v>188</v>
      </c>
      <c r="C10" s="408" t="s">
        <v>188</v>
      </c>
      <c r="D10" s="203" t="s">
        <v>184</v>
      </c>
      <c r="E10" s="178">
        <v>8</v>
      </c>
      <c r="F10" s="208">
        <v>12780.6</v>
      </c>
      <c r="G10" s="204">
        <f>E10*F10</f>
        <v>102244.8</v>
      </c>
      <c r="H10" s="6"/>
      <c r="I10" s="6"/>
      <c r="J10" s="6"/>
      <c r="K10" s="6"/>
      <c r="L10" s="6"/>
      <c r="M10" s="6"/>
      <c r="N10" s="6"/>
      <c r="O10" s="6"/>
    </row>
    <row r="11" spans="1:15" ht="27.75" customHeight="1">
      <c r="A11" s="209">
        <v>110020002</v>
      </c>
      <c r="B11" s="407" t="s">
        <v>189</v>
      </c>
      <c r="C11" s="408" t="s">
        <v>189</v>
      </c>
      <c r="D11" s="203" t="s">
        <v>184</v>
      </c>
      <c r="E11" s="178">
        <v>3</v>
      </c>
      <c r="F11" s="208">
        <v>15581.86</v>
      </c>
      <c r="G11" s="204">
        <f>E11*F11</f>
        <v>46745.58</v>
      </c>
      <c r="H11" s="6"/>
      <c r="I11" s="6"/>
      <c r="J11" s="6"/>
      <c r="K11" s="6"/>
      <c r="L11" s="6"/>
      <c r="M11" s="6"/>
      <c r="N11" s="6"/>
      <c r="O11" s="6"/>
    </row>
    <row r="12" spans="1:15" ht="27.75" customHeight="1">
      <c r="A12" s="157"/>
      <c r="B12" s="409"/>
      <c r="C12" s="410"/>
      <c r="D12" s="157"/>
      <c r="E12" s="157"/>
      <c r="F12" s="2"/>
      <c r="G12" s="158"/>
      <c r="H12" s="6"/>
      <c r="I12" s="6"/>
      <c r="J12" s="6"/>
      <c r="K12" s="6"/>
      <c r="L12" s="6"/>
      <c r="M12" s="6"/>
      <c r="N12" s="6"/>
      <c r="O12" s="6"/>
    </row>
    <row r="13" spans="1:15" ht="27.75" customHeight="1">
      <c r="A13" s="159"/>
      <c r="B13" s="409"/>
      <c r="C13" s="410"/>
      <c r="D13" s="157"/>
      <c r="E13" s="157"/>
      <c r="F13" s="2"/>
      <c r="G13" s="158"/>
      <c r="H13" s="6"/>
      <c r="I13" s="6"/>
      <c r="J13" s="6"/>
      <c r="K13" s="6"/>
      <c r="L13" s="6"/>
      <c r="M13" s="6"/>
      <c r="N13" s="6"/>
      <c r="O13" s="6"/>
    </row>
    <row r="14" spans="1:15" s="18" customFormat="1" ht="22.5" customHeight="1">
      <c r="A14" s="393" t="s">
        <v>100</v>
      </c>
      <c r="B14" s="394"/>
      <c r="C14" s="394"/>
      <c r="D14" s="394"/>
      <c r="E14" s="394"/>
      <c r="F14" s="395"/>
      <c r="G14" s="25">
        <f>SUM(G8:G13)</f>
        <v>613708.66</v>
      </c>
      <c r="H14" s="6"/>
      <c r="I14" s="6"/>
      <c r="J14" s="6"/>
      <c r="K14" s="6"/>
      <c r="L14" s="6"/>
      <c r="M14" s="6"/>
      <c r="N14" s="6"/>
      <c r="O14" s="6"/>
    </row>
    <row r="15" spans="1:7" ht="12">
      <c r="A15" s="11"/>
      <c r="B15" s="26"/>
      <c r="C15" s="26"/>
      <c r="D15" s="27"/>
      <c r="E15" s="28"/>
      <c r="F15" s="28"/>
      <c r="G15" s="29"/>
    </row>
    <row r="16" spans="6:9" ht="12">
      <c r="F16" s="30"/>
      <c r="I16" s="210"/>
    </row>
  </sheetData>
  <sheetProtection/>
  <mergeCells count="15">
    <mergeCell ref="B9:C9"/>
    <mergeCell ref="B12:C12"/>
    <mergeCell ref="B13:C13"/>
    <mergeCell ref="B7:C7"/>
    <mergeCell ref="B8:C8"/>
    <mergeCell ref="A14:F14"/>
    <mergeCell ref="A1:A4"/>
    <mergeCell ref="F1:G1"/>
    <mergeCell ref="F2:G2"/>
    <mergeCell ref="B3:E4"/>
    <mergeCell ref="B1:E2"/>
    <mergeCell ref="A5:G5"/>
    <mergeCell ref="A6:G6"/>
    <mergeCell ref="B10:C10"/>
    <mergeCell ref="B11:C11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="80" zoomScaleNormal="80" zoomScalePageLayoutView="0" workbookViewId="0" topLeftCell="I15">
      <selection activeCell="N25" sqref="N25"/>
    </sheetView>
  </sheetViews>
  <sheetFormatPr defaultColWidth="9.140625" defaultRowHeight="12.75"/>
  <cols>
    <col min="1" max="1" width="21.140625" style="1" customWidth="1"/>
    <col min="2" max="2" width="6.140625" style="1" customWidth="1"/>
    <col min="3" max="3" width="10.7109375" style="1" customWidth="1"/>
    <col min="4" max="4" width="12.140625" style="184" customWidth="1"/>
    <col min="5" max="5" width="19.421875" style="1" customWidth="1"/>
    <col min="6" max="6" width="32.8515625" style="1" customWidth="1"/>
    <col min="7" max="7" width="19.421875" style="1" customWidth="1"/>
    <col min="8" max="8" width="19.140625" style="1" customWidth="1"/>
    <col min="9" max="9" width="12.7109375" style="1" customWidth="1"/>
    <col min="10" max="10" width="19.28125" style="1" customWidth="1"/>
    <col min="11" max="11" width="10.421875" style="1" customWidth="1"/>
    <col min="12" max="12" width="19.7109375" style="1" customWidth="1"/>
    <col min="13" max="13" width="10.421875" style="1" customWidth="1"/>
    <col min="14" max="14" width="19.7109375" style="1" customWidth="1"/>
    <col min="15" max="15" width="10.421875" style="1" customWidth="1"/>
    <col min="16" max="16" width="21.7109375" style="1" customWidth="1"/>
    <col min="17" max="17" width="14.421875" style="1" customWidth="1"/>
    <col min="18" max="18" width="14.140625" style="1" customWidth="1"/>
    <col min="19" max="19" width="21.421875" style="1" customWidth="1"/>
    <col min="20" max="16384" width="9.140625" style="1" customWidth="1"/>
  </cols>
  <sheetData>
    <row r="1" spans="1:21" ht="36" customHeight="1">
      <c r="A1" s="226"/>
      <c r="B1" s="226"/>
      <c r="C1" s="226"/>
      <c r="D1" s="445" t="s">
        <v>14</v>
      </c>
      <c r="E1" s="445"/>
      <c r="F1" s="445"/>
      <c r="G1" s="445"/>
      <c r="H1" s="445"/>
      <c r="I1" s="445"/>
      <c r="J1" s="445"/>
      <c r="K1" s="445"/>
      <c r="L1" s="445"/>
      <c r="M1" s="445"/>
      <c r="N1" s="445"/>
      <c r="O1" s="445"/>
      <c r="P1" s="171"/>
      <c r="Q1" s="399" t="s">
        <v>51</v>
      </c>
      <c r="R1" s="399"/>
      <c r="S1" s="399"/>
      <c r="T1" s="6"/>
      <c r="U1" s="6"/>
    </row>
    <row r="2" spans="1:21" ht="25.5" customHeight="1">
      <c r="A2" s="226"/>
      <c r="B2" s="226"/>
      <c r="C2" s="226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171"/>
      <c r="Q2" s="287" t="s">
        <v>52</v>
      </c>
      <c r="R2" s="287"/>
      <c r="S2" s="287"/>
      <c r="T2" s="6"/>
      <c r="U2" s="6"/>
    </row>
    <row r="3" spans="1:21" ht="33" customHeight="1">
      <c r="A3" s="226"/>
      <c r="B3" s="226"/>
      <c r="C3" s="226"/>
      <c r="D3" s="445" t="s">
        <v>50</v>
      </c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171"/>
      <c r="Q3" s="7" t="s">
        <v>53</v>
      </c>
      <c r="R3" s="242" t="s">
        <v>69</v>
      </c>
      <c r="S3" s="242"/>
      <c r="T3" s="6"/>
      <c r="U3" s="6"/>
    </row>
    <row r="4" spans="1:21" ht="30.75" customHeight="1">
      <c r="A4" s="226"/>
      <c r="B4" s="226"/>
      <c r="C4" s="226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171"/>
      <c r="Q4" s="7" t="str">
        <f>+'[1]POA H.C. '!F4</f>
        <v>Versión 0</v>
      </c>
      <c r="R4" s="446" t="str">
        <f>+'[1]POA H.C. '!G4</f>
        <v>21/09/217</v>
      </c>
      <c r="S4" s="446"/>
      <c r="T4" s="6"/>
      <c r="U4" s="6"/>
    </row>
    <row r="5" spans="1:21" ht="21" customHeight="1">
      <c r="A5" s="403" t="s">
        <v>54</v>
      </c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6"/>
      <c r="U5" s="6"/>
    </row>
    <row r="6" spans="1:21" ht="21" customHeight="1">
      <c r="A6" s="403" t="s">
        <v>102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6"/>
      <c r="U6" s="6"/>
    </row>
    <row r="7" spans="1:21" ht="21.75" customHeight="1">
      <c r="A7" s="440" t="s">
        <v>46</v>
      </c>
      <c r="B7" s="440"/>
      <c r="C7" s="440"/>
      <c r="D7" s="440"/>
      <c r="E7" s="444" t="s">
        <v>114</v>
      </c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6"/>
      <c r="U7" s="6"/>
    </row>
    <row r="8" spans="1:21" ht="21.75" customHeight="1">
      <c r="A8" s="440" t="s">
        <v>47</v>
      </c>
      <c r="B8" s="440"/>
      <c r="C8" s="440"/>
      <c r="D8" s="440"/>
      <c r="E8" s="441" t="s">
        <v>115</v>
      </c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6"/>
      <c r="U8" s="6"/>
    </row>
    <row r="9" spans="1:21" ht="21.75" customHeight="1">
      <c r="A9" s="440" t="s">
        <v>104</v>
      </c>
      <c r="B9" s="440"/>
      <c r="C9" s="440"/>
      <c r="D9" s="440"/>
      <c r="E9" s="441" t="s">
        <v>116</v>
      </c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6"/>
      <c r="U9" s="6"/>
    </row>
    <row r="10" spans="1:19" ht="21.75" customHeight="1">
      <c r="A10" s="440" t="s">
        <v>45</v>
      </c>
      <c r="B10" s="440"/>
      <c r="C10" s="440"/>
      <c r="D10" s="440"/>
      <c r="E10" s="442" t="s">
        <v>118</v>
      </c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2"/>
      <c r="R10" s="442"/>
      <c r="S10" s="442"/>
    </row>
    <row r="11" spans="1:19" ht="21.75" customHeight="1">
      <c r="A11" s="440" t="s">
        <v>105</v>
      </c>
      <c r="B11" s="440"/>
      <c r="C11" s="440"/>
      <c r="D11" s="440"/>
      <c r="E11" s="443" t="s">
        <v>117</v>
      </c>
      <c r="F11" s="443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</row>
    <row r="12" spans="1:19" ht="12.75" customHeight="1">
      <c r="A12" s="432" t="s">
        <v>112</v>
      </c>
      <c r="B12" s="238" t="s">
        <v>106</v>
      </c>
      <c r="C12" s="238"/>
      <c r="D12" s="238"/>
      <c r="E12" s="238"/>
      <c r="F12" s="439" t="s">
        <v>74</v>
      </c>
      <c r="G12" s="439" t="s">
        <v>107</v>
      </c>
      <c r="H12" s="238" t="s">
        <v>35</v>
      </c>
      <c r="I12" s="238" t="s">
        <v>63</v>
      </c>
      <c r="J12" s="238"/>
      <c r="K12" s="238"/>
      <c r="L12" s="238"/>
      <c r="M12" s="238"/>
      <c r="N12" s="238"/>
      <c r="O12" s="238"/>
      <c r="P12" s="238"/>
      <c r="Q12" s="238"/>
      <c r="R12" s="238"/>
      <c r="S12" s="238"/>
    </row>
    <row r="13" spans="1:19" ht="12.75">
      <c r="A13" s="432"/>
      <c r="B13" s="238"/>
      <c r="C13" s="238"/>
      <c r="D13" s="238"/>
      <c r="E13" s="238"/>
      <c r="F13" s="439"/>
      <c r="G13" s="439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</row>
    <row r="14" spans="1:19" ht="42.75" customHeight="1">
      <c r="A14" s="432"/>
      <c r="B14" s="238"/>
      <c r="C14" s="238"/>
      <c r="D14" s="238"/>
      <c r="E14" s="238"/>
      <c r="F14" s="439"/>
      <c r="G14" s="439"/>
      <c r="H14" s="238"/>
      <c r="I14" s="172" t="s">
        <v>125</v>
      </c>
      <c r="J14" s="172" t="s">
        <v>150</v>
      </c>
      <c r="K14" s="172" t="s">
        <v>126</v>
      </c>
      <c r="L14" s="172" t="s">
        <v>151</v>
      </c>
      <c r="M14" s="172" t="s">
        <v>127</v>
      </c>
      <c r="N14" s="172" t="s">
        <v>152</v>
      </c>
      <c r="O14" s="172" t="s">
        <v>128</v>
      </c>
      <c r="P14" s="172" t="s">
        <v>153</v>
      </c>
      <c r="Q14" s="238" t="s">
        <v>76</v>
      </c>
      <c r="R14" s="238"/>
      <c r="S14" s="170" t="s">
        <v>113</v>
      </c>
    </row>
    <row r="15" spans="1:19" ht="39" customHeight="1">
      <c r="A15" s="276" t="s">
        <v>118</v>
      </c>
      <c r="B15" s="435" t="s">
        <v>119</v>
      </c>
      <c r="C15" s="436"/>
      <c r="D15" s="436"/>
      <c r="E15" s="437"/>
      <c r="F15" s="186" t="s">
        <v>121</v>
      </c>
      <c r="G15" s="167">
        <v>0</v>
      </c>
      <c r="H15" s="187" t="s">
        <v>124</v>
      </c>
      <c r="I15" s="167">
        <v>0.4</v>
      </c>
      <c r="J15" s="168">
        <v>1689066946</v>
      </c>
      <c r="K15" s="167">
        <v>0.5</v>
      </c>
      <c r="L15" s="166">
        <v>645400000</v>
      </c>
      <c r="M15" s="175">
        <v>0.1</v>
      </c>
      <c r="N15" s="166">
        <v>569175957</v>
      </c>
      <c r="O15" s="188">
        <v>0</v>
      </c>
      <c r="P15" s="169">
        <v>0</v>
      </c>
      <c r="Q15" s="438">
        <f>G15+I15+K15+M15+O15</f>
        <v>1</v>
      </c>
      <c r="R15" s="438"/>
      <c r="S15" s="431">
        <f>SUM(J15:J18)+SUM(L15:L18)+SUM(N15:N18)+SUM(P15:P18)</f>
        <v>3342452903</v>
      </c>
    </row>
    <row r="16" spans="1:19" ht="39.75" customHeight="1">
      <c r="A16" s="434"/>
      <c r="B16" s="282" t="s">
        <v>120</v>
      </c>
      <c r="C16" s="283"/>
      <c r="D16" s="283"/>
      <c r="E16" s="284"/>
      <c r="F16" s="186" t="s">
        <v>122</v>
      </c>
      <c r="G16" s="167">
        <v>0.17</v>
      </c>
      <c r="H16" s="187" t="s">
        <v>124</v>
      </c>
      <c r="I16" s="167">
        <v>0.4</v>
      </c>
      <c r="J16" s="164">
        <v>9340000</v>
      </c>
      <c r="K16" s="167">
        <v>0.42999999999999994</v>
      </c>
      <c r="L16" s="166">
        <v>28065000</v>
      </c>
      <c r="M16" s="175">
        <v>0</v>
      </c>
      <c r="N16" s="93"/>
      <c r="O16" s="175">
        <v>0</v>
      </c>
      <c r="P16" s="164">
        <v>0</v>
      </c>
      <c r="Q16" s="438">
        <f>G16+I16+K16+M16+O16</f>
        <v>1</v>
      </c>
      <c r="R16" s="438"/>
      <c r="S16" s="432"/>
    </row>
    <row r="17" spans="1:19" ht="57" customHeight="1">
      <c r="A17" s="434"/>
      <c r="B17" s="435" t="s">
        <v>129</v>
      </c>
      <c r="C17" s="436"/>
      <c r="D17" s="436"/>
      <c r="E17" s="437"/>
      <c r="F17" s="186" t="s">
        <v>123</v>
      </c>
      <c r="G17" s="167">
        <v>0.17</v>
      </c>
      <c r="H17" s="187" t="s">
        <v>124</v>
      </c>
      <c r="I17" s="167">
        <v>0.4</v>
      </c>
      <c r="J17" s="164">
        <v>9340000</v>
      </c>
      <c r="K17" s="167">
        <v>0.42999999999999994</v>
      </c>
      <c r="L17" s="166">
        <v>28065000</v>
      </c>
      <c r="M17" s="175">
        <v>0</v>
      </c>
      <c r="N17" s="166" t="s">
        <v>197</v>
      </c>
      <c r="O17" s="175">
        <v>0</v>
      </c>
      <c r="P17" s="164">
        <v>0</v>
      </c>
      <c r="Q17" s="438">
        <f>G17+I17+K17+M17+O17</f>
        <v>1</v>
      </c>
      <c r="R17" s="438"/>
      <c r="S17" s="432"/>
    </row>
    <row r="18" spans="1:19" s="6" customFormat="1" ht="61.5" customHeight="1">
      <c r="A18" s="277"/>
      <c r="B18" s="435" t="s">
        <v>168</v>
      </c>
      <c r="C18" s="436"/>
      <c r="D18" s="436"/>
      <c r="E18" s="437"/>
      <c r="F18" s="186" t="s">
        <v>169</v>
      </c>
      <c r="G18" s="167">
        <v>0</v>
      </c>
      <c r="H18" s="187" t="s">
        <v>124</v>
      </c>
      <c r="I18" s="167">
        <v>0</v>
      </c>
      <c r="J18" s="164">
        <v>30000000</v>
      </c>
      <c r="K18" s="167">
        <v>0.5</v>
      </c>
      <c r="L18" s="166">
        <v>217000000</v>
      </c>
      <c r="M18" s="175">
        <v>0.5</v>
      </c>
      <c r="N18" s="166">
        <f>65000000+52000000</f>
        <v>117000000</v>
      </c>
      <c r="O18" s="175">
        <v>0</v>
      </c>
      <c r="P18" s="164">
        <v>0</v>
      </c>
      <c r="Q18" s="438">
        <f>G18+I18+K18+M18+O18</f>
        <v>1</v>
      </c>
      <c r="R18" s="438"/>
      <c r="S18" s="432"/>
    </row>
    <row r="19" spans="1:19" s="6" customFormat="1" ht="55.5" customHeight="1">
      <c r="A19" s="428" t="s">
        <v>130</v>
      </c>
      <c r="B19" s="429" t="s">
        <v>131</v>
      </c>
      <c r="C19" s="429"/>
      <c r="D19" s="429"/>
      <c r="E19" s="429"/>
      <c r="F19" s="189" t="s">
        <v>133</v>
      </c>
      <c r="G19" s="190">
        <v>0.3833333333333333</v>
      </c>
      <c r="H19" s="191" t="s">
        <v>124</v>
      </c>
      <c r="I19" s="192">
        <v>0.10832</v>
      </c>
      <c r="J19" s="193">
        <v>223670996</v>
      </c>
      <c r="K19" s="194">
        <v>0.0833</v>
      </c>
      <c r="L19" s="195">
        <f>279660000-120000000+100000000</f>
        <v>259660000</v>
      </c>
      <c r="M19" s="196">
        <v>0.1583</v>
      </c>
      <c r="N19" s="195">
        <v>234944000</v>
      </c>
      <c r="O19" s="197">
        <v>0.15</v>
      </c>
      <c r="P19" s="193">
        <v>159800000</v>
      </c>
      <c r="Q19" s="430">
        <f>G19+I19+K19+M19+O19</f>
        <v>0.8832533333333333</v>
      </c>
      <c r="R19" s="430"/>
      <c r="S19" s="431">
        <f>SUM(J19:J20)+SUM(L19:L20)+SUM(N19:N20)+SUM(P19:P20)</f>
        <v>1135030996</v>
      </c>
    </row>
    <row r="20" spans="1:19" s="6" customFormat="1" ht="51" customHeight="1">
      <c r="A20" s="428"/>
      <c r="B20" s="429" t="s">
        <v>132</v>
      </c>
      <c r="C20" s="429"/>
      <c r="D20" s="429"/>
      <c r="E20" s="429"/>
      <c r="F20" s="189" t="s">
        <v>134</v>
      </c>
      <c r="G20" s="198">
        <v>1</v>
      </c>
      <c r="H20" s="191" t="s">
        <v>124</v>
      </c>
      <c r="I20" s="198">
        <v>1</v>
      </c>
      <c r="J20" s="193">
        <v>70000000</v>
      </c>
      <c r="K20" s="199">
        <v>1</v>
      </c>
      <c r="L20" s="195">
        <v>111900000</v>
      </c>
      <c r="M20" s="200">
        <v>1</v>
      </c>
      <c r="N20" s="195">
        <v>75056000</v>
      </c>
      <c r="O20" s="200">
        <v>1</v>
      </c>
      <c r="P20" s="193">
        <v>0</v>
      </c>
      <c r="Q20" s="433">
        <v>1</v>
      </c>
      <c r="R20" s="433"/>
      <c r="S20" s="432"/>
    </row>
    <row r="21" spans="1:19" s="6" customFormat="1" ht="51.75" customHeight="1">
      <c r="A21" s="176" t="s">
        <v>135</v>
      </c>
      <c r="B21" s="423" t="s">
        <v>136</v>
      </c>
      <c r="C21" s="423"/>
      <c r="D21" s="423"/>
      <c r="E21" s="423"/>
      <c r="F21" s="174" t="s">
        <v>137</v>
      </c>
      <c r="G21" s="177">
        <v>0</v>
      </c>
      <c r="H21" s="178" t="s">
        <v>138</v>
      </c>
      <c r="I21" s="178">
        <v>0</v>
      </c>
      <c r="J21" s="164">
        <v>0</v>
      </c>
      <c r="K21" s="141">
        <v>0</v>
      </c>
      <c r="L21" s="165">
        <v>0</v>
      </c>
      <c r="M21" s="142">
        <v>1</v>
      </c>
      <c r="N21" s="165">
        <v>190000000</v>
      </c>
      <c r="O21" s="142">
        <v>0</v>
      </c>
      <c r="P21" s="164">
        <v>0</v>
      </c>
      <c r="Q21" s="424">
        <f>G21+I21+K21+M21+O21</f>
        <v>1</v>
      </c>
      <c r="R21" s="425"/>
      <c r="S21" s="173">
        <f>J21+L21+N21+P21</f>
        <v>190000000</v>
      </c>
    </row>
    <row r="22" spans="1:19" s="6" customFormat="1" ht="39.75" customHeight="1">
      <c r="A22" s="176" t="s">
        <v>139</v>
      </c>
      <c r="B22" s="423" t="s">
        <v>140</v>
      </c>
      <c r="C22" s="423"/>
      <c r="D22" s="423"/>
      <c r="E22" s="423"/>
      <c r="F22" s="174" t="s">
        <v>141</v>
      </c>
      <c r="G22" s="177">
        <v>0</v>
      </c>
      <c r="H22" s="172" t="s">
        <v>124</v>
      </c>
      <c r="I22" s="178">
        <v>0</v>
      </c>
      <c r="J22" s="164">
        <v>0</v>
      </c>
      <c r="K22" s="138">
        <v>0</v>
      </c>
      <c r="L22" s="166"/>
      <c r="M22" s="143">
        <v>0</v>
      </c>
      <c r="N22" s="166" t="s">
        <v>197</v>
      </c>
      <c r="O22" s="143">
        <v>0</v>
      </c>
      <c r="P22" s="164">
        <v>0</v>
      </c>
      <c r="Q22" s="426">
        <f>G22+I22+K22+M22+O22</f>
        <v>0</v>
      </c>
      <c r="R22" s="426"/>
      <c r="S22" s="173" t="e">
        <f>J22+L22+N22+P22</f>
        <v>#VALUE!</v>
      </c>
    </row>
    <row r="23" spans="1:19" s="6" customFormat="1" ht="39.75" customHeight="1">
      <c r="A23" s="413" t="s">
        <v>142</v>
      </c>
      <c r="B23" s="227" t="s">
        <v>143</v>
      </c>
      <c r="C23" s="228"/>
      <c r="D23" s="228"/>
      <c r="E23" s="228"/>
      <c r="F23" s="174" t="s">
        <v>144</v>
      </c>
      <c r="G23" s="177">
        <v>0</v>
      </c>
      <c r="H23" s="172" t="s">
        <v>124</v>
      </c>
      <c r="I23" s="178">
        <v>0</v>
      </c>
      <c r="J23" s="164">
        <v>96062116</v>
      </c>
      <c r="K23" s="141">
        <v>1</v>
      </c>
      <c r="L23" s="166"/>
      <c r="M23" s="142">
        <v>0</v>
      </c>
      <c r="N23" s="166"/>
      <c r="O23" s="142">
        <v>0</v>
      </c>
      <c r="P23" s="164"/>
      <c r="Q23" s="424">
        <f>G23+I23+K23+M23+O23</f>
        <v>1</v>
      </c>
      <c r="R23" s="425"/>
      <c r="S23" s="173"/>
    </row>
    <row r="24" spans="1:19" s="6" customFormat="1" ht="39.75" customHeight="1">
      <c r="A24" s="414"/>
      <c r="B24" s="230"/>
      <c r="C24" s="231"/>
      <c r="D24" s="231"/>
      <c r="E24" s="231"/>
      <c r="F24" s="179" t="s">
        <v>170</v>
      </c>
      <c r="G24" s="180">
        <v>0</v>
      </c>
      <c r="H24" s="178" t="s">
        <v>138</v>
      </c>
      <c r="I24" s="180">
        <v>0</v>
      </c>
      <c r="J24" s="180">
        <v>0</v>
      </c>
      <c r="K24" s="180">
        <v>0.1</v>
      </c>
      <c r="L24" s="180">
        <v>0</v>
      </c>
      <c r="M24" s="180">
        <v>0.4</v>
      </c>
      <c r="N24" s="213">
        <f>60000000-22000000</f>
        <v>38000000</v>
      </c>
      <c r="O24" s="180">
        <v>0.5</v>
      </c>
      <c r="P24" s="180">
        <v>0</v>
      </c>
      <c r="Q24" s="427"/>
      <c r="R24" s="427"/>
      <c r="S24" s="173">
        <f>J23+L23+N23+P23</f>
        <v>96062116</v>
      </c>
    </row>
    <row r="25" spans="1:19" s="6" customFormat="1" ht="78.75" customHeight="1">
      <c r="A25" s="413" t="s">
        <v>145</v>
      </c>
      <c r="B25" s="415" t="s">
        <v>146</v>
      </c>
      <c r="C25" s="416"/>
      <c r="D25" s="416"/>
      <c r="E25" s="417"/>
      <c r="F25" s="174" t="s">
        <v>147</v>
      </c>
      <c r="G25" s="177">
        <v>0</v>
      </c>
      <c r="H25" s="172" t="s">
        <v>124</v>
      </c>
      <c r="I25" s="138">
        <v>0.08</v>
      </c>
      <c r="J25" s="164"/>
      <c r="K25" s="138">
        <v>0.3448</v>
      </c>
      <c r="L25" s="166"/>
      <c r="M25" s="143">
        <v>0.3448</v>
      </c>
      <c r="N25" s="166"/>
      <c r="O25" s="143">
        <v>0.23</v>
      </c>
      <c r="P25" s="164"/>
      <c r="Q25" s="418">
        <f>G25+I25+K25+M25+O25</f>
        <v>0.9996</v>
      </c>
      <c r="R25" s="419"/>
      <c r="S25" s="173">
        <f>J25+L25+N25+P25</f>
        <v>0</v>
      </c>
    </row>
    <row r="26" spans="1:19" s="6" customFormat="1" ht="51" customHeight="1">
      <c r="A26" s="414"/>
      <c r="B26" s="415" t="s">
        <v>149</v>
      </c>
      <c r="C26" s="416"/>
      <c r="D26" s="416"/>
      <c r="E26" s="417"/>
      <c r="F26" s="174" t="s">
        <v>148</v>
      </c>
      <c r="G26" s="177">
        <v>1</v>
      </c>
      <c r="H26" s="172" t="s">
        <v>124</v>
      </c>
      <c r="I26" s="177">
        <v>1</v>
      </c>
      <c r="J26" s="164"/>
      <c r="K26" s="138">
        <v>1</v>
      </c>
      <c r="L26" s="166"/>
      <c r="M26" s="143">
        <v>1</v>
      </c>
      <c r="N26" s="166"/>
      <c r="O26" s="143">
        <v>1</v>
      </c>
      <c r="P26" s="164"/>
      <c r="Q26" s="418">
        <v>1</v>
      </c>
      <c r="R26" s="419"/>
      <c r="S26" s="173">
        <f>J26+L26+N26+P26</f>
        <v>0</v>
      </c>
    </row>
    <row r="27" spans="1:19" s="183" customFormat="1" ht="23.25" customHeight="1">
      <c r="A27" s="420" t="s">
        <v>75</v>
      </c>
      <c r="B27" s="420"/>
      <c r="C27" s="420"/>
      <c r="D27" s="420"/>
      <c r="E27" s="420"/>
      <c r="F27" s="420"/>
      <c r="G27" s="420"/>
      <c r="H27" s="420"/>
      <c r="I27" s="181"/>
      <c r="J27" s="182">
        <f>SUM(J15:J26)</f>
        <v>2127480058</v>
      </c>
      <c r="K27" s="181"/>
      <c r="L27" s="182">
        <f>SUM(L15:L26)</f>
        <v>1290090000</v>
      </c>
      <c r="M27" s="181"/>
      <c r="N27" s="182">
        <f>SUM(N15:N26)</f>
        <v>1224175957</v>
      </c>
      <c r="O27" s="139"/>
      <c r="P27" s="182">
        <f>SUM(P15:P26)</f>
        <v>159800000</v>
      </c>
      <c r="Q27" s="421">
        <f>J27+L27+N27+P27</f>
        <v>4801546015</v>
      </c>
      <c r="R27" s="422"/>
      <c r="S27" s="182" t="e">
        <f>SUM(S15:S26)</f>
        <v>#VALUE!</v>
      </c>
    </row>
    <row r="28" spans="2:3" ht="12.75">
      <c r="B28" s="5"/>
      <c r="C28" s="5"/>
    </row>
    <row r="29" ht="12.75">
      <c r="D29" s="1"/>
    </row>
    <row r="30" ht="12.75">
      <c r="G30" s="185"/>
    </row>
    <row r="33" spans="8:19" ht="12.75"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8:19" ht="12.75"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8:19" ht="12.75">
      <c r="H35" s="17"/>
      <c r="I35" s="17"/>
      <c r="J35" s="17"/>
      <c r="K35" s="17"/>
      <c r="L35" s="17"/>
      <c r="M35" s="17"/>
      <c r="N35" s="17"/>
      <c r="O35" s="16"/>
      <c r="P35" s="16"/>
      <c r="Q35" s="16"/>
      <c r="R35" s="16"/>
      <c r="S35" s="16"/>
    </row>
    <row r="36" spans="8:19" ht="12.75">
      <c r="H36" s="17"/>
      <c r="I36" s="17"/>
      <c r="J36" s="17"/>
      <c r="K36" s="17"/>
      <c r="L36" s="17"/>
      <c r="M36" s="17"/>
      <c r="N36" s="17"/>
      <c r="O36" s="16"/>
      <c r="P36" s="16"/>
      <c r="Q36" s="16"/>
      <c r="R36" s="16"/>
      <c r="S36" s="16"/>
    </row>
    <row r="37" spans="8:19" ht="12.75">
      <c r="H37" s="17"/>
      <c r="I37" s="17"/>
      <c r="J37" s="17"/>
      <c r="K37" s="17"/>
      <c r="L37" s="17"/>
      <c r="M37" s="17"/>
      <c r="N37" s="17"/>
      <c r="O37" s="16"/>
      <c r="P37" s="16"/>
      <c r="Q37" s="16"/>
      <c r="R37" s="16"/>
      <c r="S37" s="16"/>
    </row>
    <row r="38" spans="8:19" ht="12.75">
      <c r="H38" s="17"/>
      <c r="I38" s="17"/>
      <c r="J38" s="17"/>
      <c r="K38" s="17"/>
      <c r="L38" s="17"/>
      <c r="M38" s="17"/>
      <c r="N38" s="17"/>
      <c r="O38" s="16"/>
      <c r="P38" s="16"/>
      <c r="Q38" s="16"/>
      <c r="R38" s="16"/>
      <c r="S38" s="16"/>
    </row>
    <row r="39" spans="8:19" ht="12.75"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8:19" ht="12.75"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8:19" ht="12.75"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8:19" ht="12.75"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8:19" ht="12.75"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8:19" ht="12.75"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8:19" ht="12.75"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8:19" ht="12.75"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8:19" ht="12.75"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</sheetData>
  <sheetProtection/>
  <mergeCells count="57">
    <mergeCell ref="A1:C4"/>
    <mergeCell ref="D1:O2"/>
    <mergeCell ref="Q1:S1"/>
    <mergeCell ref="Q2:S2"/>
    <mergeCell ref="D3:O4"/>
    <mergeCell ref="R3:S3"/>
    <mergeCell ref="R4:S4"/>
    <mergeCell ref="A5:S5"/>
    <mergeCell ref="A6:S6"/>
    <mergeCell ref="A7:D7"/>
    <mergeCell ref="E7:S7"/>
    <mergeCell ref="A8:D8"/>
    <mergeCell ref="E8:S8"/>
    <mergeCell ref="A9:D9"/>
    <mergeCell ref="E9:S9"/>
    <mergeCell ref="A10:D10"/>
    <mergeCell ref="E10:S10"/>
    <mergeCell ref="A11:D11"/>
    <mergeCell ref="E11:S11"/>
    <mergeCell ref="A12:A14"/>
    <mergeCell ref="B12:E14"/>
    <mergeCell ref="F12:F14"/>
    <mergeCell ref="G12:G14"/>
    <mergeCell ref="H12:H14"/>
    <mergeCell ref="I12:S13"/>
    <mergeCell ref="Q14:R14"/>
    <mergeCell ref="A15:A18"/>
    <mergeCell ref="B15:E15"/>
    <mergeCell ref="Q15:R15"/>
    <mergeCell ref="S15:S18"/>
    <mergeCell ref="B16:E16"/>
    <mergeCell ref="Q16:R16"/>
    <mergeCell ref="B17:E17"/>
    <mergeCell ref="Q17:R17"/>
    <mergeCell ref="B18:E18"/>
    <mergeCell ref="Q18:R18"/>
    <mergeCell ref="A19:A20"/>
    <mergeCell ref="B19:E19"/>
    <mergeCell ref="Q19:R19"/>
    <mergeCell ref="S19:S20"/>
    <mergeCell ref="B20:E20"/>
    <mergeCell ref="Q20:R20"/>
    <mergeCell ref="B21:E21"/>
    <mergeCell ref="Q21:R21"/>
    <mergeCell ref="B22:E22"/>
    <mergeCell ref="Q22:R22"/>
    <mergeCell ref="A23:A24"/>
    <mergeCell ref="B23:E24"/>
    <mergeCell ref="Q23:R23"/>
    <mergeCell ref="Q24:R24"/>
    <mergeCell ref="A25:A26"/>
    <mergeCell ref="B25:E25"/>
    <mergeCell ref="Q25:R25"/>
    <mergeCell ref="B26:E26"/>
    <mergeCell ref="Q26:R26"/>
    <mergeCell ref="A27:H27"/>
    <mergeCell ref="Q27:R27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2016-08-01T15:57:42Z</cp:lastPrinted>
  <dcterms:created xsi:type="dcterms:W3CDTF">2009-04-02T20:41:07Z</dcterms:created>
  <dcterms:modified xsi:type="dcterms:W3CDTF">2018-10-29T12:12:45Z</dcterms:modified>
  <cp:category/>
  <cp:version/>
  <cp:contentType/>
  <cp:contentStatus/>
</cp:coreProperties>
</file>