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9360" activeTab="1"/>
  </bookViews>
  <sheets>
    <sheet name="POA H.A. " sheetId="1" r:id="rId1"/>
    <sheet name="POA H.B." sheetId="2" r:id="rId2"/>
    <sheet name="POA H.C. " sheetId="3" r:id="rId3"/>
    <sheet name="POA H.D. " sheetId="4" r:id="rId4"/>
  </sheets>
  <externalReferences>
    <externalReference r:id="rId7"/>
  </externalReferences>
  <definedNames>
    <definedName name="_xlnm.Print_Area" localSheetId="0">'POA H.A. '!$A$1:$O$26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  <author>grodriguez</author>
  </authors>
  <commentList>
    <comment ref="B12" authorId="0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L12" authorId="1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</commentList>
</comments>
</file>

<file path=xl/sharedStrings.xml><?xml version="1.0" encoding="utf-8"?>
<sst xmlns="http://schemas.openxmlformats.org/spreadsheetml/2006/main" count="418" uniqueCount="215">
  <si>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</si>
  <si>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</si>
  <si>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</si>
  <si>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</si>
  <si>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</si>
  <si>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</si>
  <si>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</si>
  <si>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</si>
  <si>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</si>
  <si>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</si>
  <si>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</si>
  <si>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</si>
  <si>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</si>
  <si>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</si>
  <si>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</si>
  <si>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</si>
  <si>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</si>
  <si>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</si>
  <si>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</si>
  <si>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</si>
  <si>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</si>
  <si>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</si>
  <si>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</si>
  <si>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</si>
  <si>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</si>
  <si>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</si>
  <si>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</si>
  <si>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</si>
  <si>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</si>
  <si>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</si>
  <si>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</si>
  <si>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</si>
  <si>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</si>
  <si>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</si>
  <si>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</si>
  <si>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</si>
  <si>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</si>
  <si>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</si>
  <si>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</si>
  <si>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</si>
  <si>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</si>
  <si>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</si>
  <si>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</si>
  <si>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</si>
  <si>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</si>
  <si>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</si>
  <si>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</si>
  <si>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</si>
  <si>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</si>
  <si>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</si>
  <si>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</si>
  <si>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</si>
  <si>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</si>
  <si>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</si>
  <si>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</si>
  <si>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</si>
  <si>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</si>
  <si>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</si>
  <si>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</si>
  <si>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</si>
  <si>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</si>
  <si>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</si>
  <si>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</si>
  <si>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</si>
  <si>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</si>
  <si>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</si>
  <si>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</si>
  <si>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</si>
  <si>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</si>
  <si>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</si>
  <si>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</si>
  <si>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</si>
  <si>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</si>
  <si>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</si>
  <si>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</si>
  <si>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</si>
  <si>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</si>
  <si>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</si>
  <si>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</si>
  <si>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</si>
  <si>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</si>
  <si>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</si>
  <si>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</si>
  <si>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</si>
  <si>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</si>
  <si>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</si>
  <si>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</si>
  <si>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</si>
  <si>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</si>
  <si>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</si>
  <si>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</si>
  <si>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</si>
  <si>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</si>
  <si>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</si>
  <si>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</si>
  <si>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</si>
  <si>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</si>
  <si>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</si>
  <si>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</si>
  <si>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</si>
  <si>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</si>
  <si>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</si>
  <si>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</si>
  <si>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</si>
  <si>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</si>
  <si>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</si>
  <si>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</si>
  <si>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</si>
  <si>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</si>
  <si>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</si>
  <si>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</si>
  <si>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</si>
  <si>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</si>
  <si>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</si>
  <si>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</si>
  <si>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</si>
  <si>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</si>
  <si>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</si>
  <si>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</si>
  <si>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</si>
  <si>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</si>
  <si>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</si>
  <si>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</si>
  <si>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</si>
  <si>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</si>
  <si>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</si>
  <si>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</si>
  <si>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</si>
  <si>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</si>
  <si>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</si>
  <si>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</si>
  <si>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</si>
  <si>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</si>
  <si>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</si>
  <si>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</si>
  <si>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</si>
  <si>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</si>
  <si>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</si>
  <si>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</si>
  <si>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</si>
  <si>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</si>
  <si>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</si>
  <si>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</si>
  <si>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</si>
  <si>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</si>
  <si>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</si>
  <si>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</si>
  <si>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</si>
  <si>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</si>
  <si>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</si>
  <si>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</si>
  <si>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TUAS</t>
  </si>
  <si>
    <t>TERMICA</t>
  </si>
  <si>
    <t>HIDROSOGAMOSO</t>
  </si>
  <si>
    <t>GARAGOA</t>
  </si>
  <si>
    <t>EXCEDENTES FINANCIEROS</t>
  </si>
  <si>
    <t>ACTIVIDADES PA</t>
  </si>
  <si>
    <t>SOBRETASA</t>
  </si>
  <si>
    <t>JAIRO IGNACIO GARCIA RODRIGUEZ</t>
  </si>
  <si>
    <t>LUZ DEYANIRA GONZALEZ CASTILLO</t>
  </si>
  <si>
    <t>Subdirector de ecosistemas y gestión ambiental</t>
  </si>
  <si>
    <t>Responsable proceso Evaluación Misional</t>
  </si>
  <si>
    <t xml:space="preserve"> $-   </t>
  </si>
  <si>
    <t>Implementación de Acciones de Manejo y Conservación de ecosistemas Estratégicos</t>
  </si>
  <si>
    <t> Número de acciones desarrolladas en ecosistemas estratégicos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</si>
  <si>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2018</t>
    </r>
  </si>
  <si>
    <r>
      <t xml:space="preserve">C. - PROGRAMACION BIENES Y SERVICIOS  ALMACÉN AÑO  </t>
    </r>
    <r>
      <rPr>
        <b/>
        <sz val="14"/>
        <color indexed="8"/>
        <rFont val="Arial"/>
        <family val="2"/>
      </rPr>
      <t>2018</t>
    </r>
  </si>
  <si>
    <r>
      <t xml:space="preserve">VALOR UNITARIO Incluido IVA $ 
</t>
    </r>
    <r>
      <rPr>
        <b/>
        <sz val="9"/>
        <color indexed="8"/>
        <rFont val="Arial"/>
        <family val="2"/>
      </rPr>
      <t>2018</t>
    </r>
  </si>
  <si>
    <t>Versión 0</t>
  </si>
  <si>
    <t>Global</t>
  </si>
  <si>
    <t>Formulación Plan Operativo, según Acuerdo 013 del 07/12/2017   por medio del cual se aprueba el Presupuesto de Ingresos y Gastos para la vigencia Fiscal del 1º. de enero al 31 de diciembre de 2018 de la Corporación Autónoma de Regional de Boyacá</t>
  </si>
  <si>
    <t>Provincia de Lengupa</t>
  </si>
  <si>
    <t>Instalación de sistemas agropastoriles en los Mpios de la provincia de  Lengupá jurisdicción de CORPOBOYACA - PGN</t>
  </si>
  <si>
    <t>Establecer sistemas silvopastoriles en  áreas con vocación  ganadera</t>
  </si>
  <si>
    <t xml:space="preserve">Fortalecer la participación comunitaria  en el manejo de sistemas Silvopastoriles
</t>
  </si>
  <si>
    <t>Número de hectareas establecidas de sistemas forestales para la recuperación, conservación y protección de Recursos Naturales Renovables</t>
  </si>
  <si>
    <t>Número de personas  Capacitacitadas</t>
  </si>
  <si>
    <t>PGN</t>
  </si>
  <si>
    <t>No. Predios georeferenciados/ No. De predios  programados</t>
  </si>
  <si>
    <t>No. De divulgaciones realizadas/No. De divulgaciones programadas</t>
  </si>
  <si>
    <t>530 905 03 01 06 Instalación de sistemas agropastoriles en los Mpios. de la provincia de Lengupa jurisdicción de CORPOBOYACÁ-PGN</t>
  </si>
  <si>
    <t>Tecnico categoria 1</t>
  </si>
  <si>
    <t>tecnologa</t>
  </si>
  <si>
    <t>Profesional categoria 3</t>
  </si>
  <si>
    <t>Biologa</t>
  </si>
  <si>
    <t>Profesional categoria 4</t>
  </si>
  <si>
    <t>Agronoma</t>
  </si>
  <si>
    <t>Establecer sistemas silvopastoriles en áreas con vocación ganadera</t>
  </si>
  <si>
    <t>Fortalecer la participación comunitaria  en el manejo de sistemas silvopastoriles</t>
  </si>
  <si>
    <t>Implementación de Sistemas Silvopatoriles en los municipios de la Provincia de Lengupá, Jurisdicción de Corpoboyacá. departamento de Boyacá.</t>
  </si>
  <si>
    <t>Establecer hectareas  de sistemas forestales para la recuperación, conservación y protección de Recursos Naturales Renovables</t>
  </si>
  <si>
    <t>100 de hectareas establecidas de sistemas forestales para la recuperación, conservación y protección de Recursos Naturales Renovables</t>
  </si>
  <si>
    <t xml:space="preserve">  Realizar capacitaciones a habitantes de la zona de influencia del proyecto</t>
  </si>
  <si>
    <t>200 personas  Capacitacitadas</t>
  </si>
  <si>
    <t>Adición No. 2 al contrato de servicios CDS-2017174  prestación del servicio de transporte público terrestre automotor en la modalidad de servicio especial y de carga</t>
  </si>
  <si>
    <t>Abono Orgánico Mineral</t>
  </si>
  <si>
    <t>Abimgra</t>
  </si>
  <si>
    <t>Boro natural</t>
  </si>
  <si>
    <t>Hidroretenedor</t>
  </si>
  <si>
    <t>Postes y pie amigos</t>
  </si>
  <si>
    <t>Alambre</t>
  </si>
  <si>
    <t>Grapas</t>
  </si>
  <si>
    <t>Plantulas</t>
  </si>
  <si>
    <t>Plantula</t>
  </si>
  <si>
    <t>kg</t>
  </si>
  <si>
    <t>poste</t>
  </si>
  <si>
    <t>rollo</t>
  </si>
  <si>
    <t xml:space="preserve">Convenio ONG/Fundacion </t>
  </si>
  <si>
    <t>Realización de una gira técnica dentro del proyecto</t>
  </si>
  <si>
    <t>servicio de apoyo logístico para la realización de los eventos establecidos en el proyecto</t>
  </si>
  <si>
    <t>Adicion Tecnico categoria 1</t>
  </si>
  <si>
    <t>Adicion Profesional categoria 3</t>
  </si>
  <si>
    <t>Adicion Profesional categoria 4</t>
  </si>
  <si>
    <t>Adición No. 1 al contrato de servicios CDS-2018195 cuyo objeto es prestación del servicio de transporte público terrestre automotor en la modalidad de servicio especial y de carga, para atender las necesidades de movilización de personal, materiales y equipos</t>
  </si>
  <si>
    <t>Adicion a viveros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</si>
</sst>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[$-240A]dddd\,\ dd&quot; de &quot;mmmm&quot; de &quot;yyyy"/>
    <numFmt numFmtId="198" formatCode="[$-240A]hh:mm:ss\ AM/PM"/>
    <numFmt numFmtId="199" formatCode="0.0"/>
    <numFmt numFmtId="200" formatCode="&quot;$&quot;\ #,##0.00"/>
    <numFmt numFmtId="201" formatCode="0.000"/>
    <numFmt numFmtId="202" formatCode="0.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NimbusSanL"/>
      <family val="0"/>
    </font>
    <font>
      <sz val="9"/>
      <color indexed="63"/>
      <name val="Verdan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222222"/>
      <name val="Verdana"/>
      <family val="2"/>
    </font>
    <font>
      <sz val="11"/>
      <color rgb="FF000000"/>
      <name val="NimbusSan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5" applyNumberFormat="1" applyFont="1" applyAlignment="1">
      <alignment horizontal="center" vertical="center"/>
    </xf>
    <xf numFmtId="189" fontId="0" fillId="0" borderId="0" xfId="55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4" applyNumberFormat="1" applyAlignment="1">
      <alignment vertical="center"/>
    </xf>
    <xf numFmtId="188" fontId="0" fillId="0" borderId="0" xfId="54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3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3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6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5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3" applyNumberFormat="1" applyFont="1" applyFill="1" applyBorder="1" applyAlignment="1">
      <alignment horizontal="justify" vertical="center" wrapText="1"/>
    </xf>
    <xf numFmtId="49" fontId="28" fillId="0" borderId="12" xfId="0" applyNumberFormat="1" applyFont="1" applyFill="1" applyBorder="1" applyAlignment="1">
      <alignment horizontal="justify" vertical="center" wrapText="1"/>
    </xf>
    <xf numFmtId="0" fontId="51" fillId="0" borderId="0" xfId="0" applyFont="1" applyAlignment="1">
      <alignment vertical="center"/>
    </xf>
    <xf numFmtId="0" fontId="52" fillId="24" borderId="13" xfId="0" applyFont="1" applyFill="1" applyBorder="1" applyAlignment="1">
      <alignment vertical="center"/>
    </xf>
    <xf numFmtId="0" fontId="52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5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89" fontId="0" fillId="24" borderId="10" xfId="55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189" fontId="20" fillId="24" borderId="17" xfId="55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189" fontId="20" fillId="24" borderId="10" xfId="55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5" applyNumberFormat="1" applyFont="1" applyFill="1" applyBorder="1" applyAlignment="1">
      <alignment horizontal="center" vertical="center"/>
    </xf>
    <xf numFmtId="189" fontId="0" fillId="24" borderId="11" xfId="55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189" fontId="0" fillId="24" borderId="26" xfId="55" applyNumberFormat="1" applyFont="1" applyFill="1" applyBorder="1" applyAlignment="1">
      <alignment vertical="center"/>
    </xf>
    <xf numFmtId="0" fontId="20" fillId="24" borderId="27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89" fontId="0" fillId="24" borderId="18" xfId="55" applyNumberFormat="1" applyFont="1" applyFill="1" applyBorder="1" applyAlignment="1">
      <alignment horizontal="center" vertical="center"/>
    </xf>
    <xf numFmtId="189" fontId="0" fillId="24" borderId="18" xfId="55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0" fillId="24" borderId="24" xfId="0" applyFont="1" applyFill="1" applyBorder="1" applyAlignment="1">
      <alignment vertical="center" wrapText="1"/>
    </xf>
    <xf numFmtId="0" fontId="20" fillId="24" borderId="28" xfId="0" applyFont="1" applyFill="1" applyBorder="1" applyAlignment="1">
      <alignment vertical="center" wrapText="1"/>
    </xf>
    <xf numFmtId="189" fontId="0" fillId="24" borderId="17" xfId="55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5" applyNumberFormat="1" applyFont="1" applyFill="1" applyAlignment="1">
      <alignment horizontal="center" vertical="center"/>
    </xf>
    <xf numFmtId="189" fontId="0" fillId="24" borderId="0" xfId="55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9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5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34" xfId="55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9" fillId="0" borderId="28" xfId="55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9" fontId="27" fillId="4" borderId="10" xfId="63" applyFont="1" applyFill="1" applyBorder="1" applyAlignment="1">
      <alignment vertical="center"/>
    </xf>
    <xf numFmtId="0" fontId="36" fillId="0" borderId="0" xfId="0" applyFont="1" applyAlignment="1">
      <alignment vertical="center" wrapText="1"/>
    </xf>
    <xf numFmtId="37" fontId="0" fillId="0" borderId="10" xfId="56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192" fontId="53" fillId="25" borderId="10" xfId="57" applyNumberFormat="1" applyFont="1" applyFill="1" applyBorder="1" applyAlignment="1" applyProtection="1">
      <alignment horizontal="center" vertical="center"/>
      <protection/>
    </xf>
    <xf numFmtId="9" fontId="53" fillId="24" borderId="26" xfId="63" applyFont="1" applyFill="1" applyBorder="1" applyAlignment="1" applyProtection="1">
      <alignment horizontal="center" vertical="center"/>
      <protection locked="0"/>
    </xf>
    <xf numFmtId="9" fontId="53" fillId="24" borderId="26" xfId="63" applyFont="1" applyFill="1" applyBorder="1" applyAlignment="1" applyProtection="1">
      <alignment horizontal="center" vertical="center" wrapText="1"/>
      <protection locked="0"/>
    </xf>
    <xf numFmtId="3" fontId="0" fillId="24" borderId="35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0" fontId="24" fillId="0" borderId="10" xfId="61" applyFont="1" applyBorder="1" applyAlignment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0" fillId="24" borderId="10" xfId="61" applyFont="1" applyFill="1" applyBorder="1" applyAlignment="1">
      <alignment vertical="center" wrapText="1"/>
      <protection/>
    </xf>
    <xf numFmtId="0" fontId="34" fillId="24" borderId="10" xfId="61" applyFont="1" applyFill="1" applyBorder="1" applyAlignment="1" applyProtection="1">
      <alignment vertical="center" wrapText="1"/>
      <protection/>
    </xf>
    <xf numFmtId="0" fontId="53" fillId="24" borderId="10" xfId="61" applyFont="1" applyFill="1" applyBorder="1" applyAlignment="1" applyProtection="1">
      <alignment horizontal="center" vertical="center"/>
      <protection locked="0"/>
    </xf>
    <xf numFmtId="0" fontId="0" fillId="24" borderId="10" xfId="61" applyFont="1" applyFill="1" applyBorder="1" applyAlignment="1">
      <alignment horizontal="center" vertical="center" wrapText="1"/>
      <protection/>
    </xf>
    <xf numFmtId="0" fontId="53" fillId="24" borderId="10" xfId="61" applyFont="1" applyFill="1" applyBorder="1" applyAlignment="1" applyProtection="1">
      <alignment horizontal="center" vertical="center" wrapText="1"/>
      <protection locked="0"/>
    </xf>
    <xf numFmtId="192" fontId="53" fillId="24" borderId="10" xfId="59" applyNumberFormat="1" applyFont="1" applyFill="1" applyBorder="1" applyAlignment="1" applyProtection="1">
      <alignment horizontal="center" vertical="center" wrapText="1"/>
      <protection/>
    </xf>
    <xf numFmtId="192" fontId="53" fillId="25" borderId="10" xfId="59" applyNumberFormat="1" applyFont="1" applyFill="1" applyBorder="1" applyAlignment="1" applyProtection="1">
      <alignment horizontal="center" vertical="center"/>
      <protection/>
    </xf>
    <xf numFmtId="192" fontId="53" fillId="24" borderId="10" xfId="59" applyNumberFormat="1" applyFont="1" applyFill="1" applyBorder="1" applyAlignment="1" applyProtection="1">
      <alignment horizontal="center" vertical="center"/>
      <protection/>
    </xf>
    <xf numFmtId="192" fontId="0" fillId="24" borderId="10" xfId="61" applyNumberFormat="1" applyFont="1" applyFill="1" applyBorder="1" applyAlignment="1">
      <alignment vertical="center"/>
      <protection/>
    </xf>
    <xf numFmtId="0" fontId="34" fillId="24" borderId="12" xfId="61" applyFont="1" applyFill="1" applyBorder="1" applyAlignment="1" applyProtection="1">
      <alignment vertical="center" wrapText="1"/>
      <protection/>
    </xf>
    <xf numFmtId="0" fontId="53" fillId="24" borderId="12" xfId="61" applyFont="1" applyFill="1" applyBorder="1" applyAlignment="1" applyProtection="1">
      <alignment horizontal="center" vertical="center"/>
      <protection locked="0"/>
    </xf>
    <xf numFmtId="0" fontId="0" fillId="24" borderId="12" xfId="61" applyFont="1" applyFill="1" applyBorder="1" applyAlignment="1">
      <alignment horizontal="center" vertical="center" wrapText="1"/>
      <protection/>
    </xf>
    <xf numFmtId="192" fontId="53" fillId="0" borderId="10" xfId="59" applyNumberFormat="1" applyFont="1" applyBorder="1" applyAlignment="1" applyProtection="1">
      <alignment horizontal="center" vertical="center"/>
      <protection/>
    </xf>
    <xf numFmtId="192" fontId="53" fillId="24" borderId="12" xfId="59" applyNumberFormat="1" applyFont="1" applyFill="1" applyBorder="1" applyAlignment="1" applyProtection="1">
      <alignment horizontal="center" vertical="center"/>
      <protection/>
    </xf>
    <xf numFmtId="192" fontId="0" fillId="24" borderId="12" xfId="61" applyNumberFormat="1" applyFont="1" applyFill="1" applyBorder="1" applyAlignment="1">
      <alignment vertical="center"/>
      <protection/>
    </xf>
    <xf numFmtId="9" fontId="53" fillId="24" borderId="10" xfId="61" applyNumberFormat="1" applyFont="1" applyFill="1" applyBorder="1" applyAlignment="1" applyProtection="1">
      <alignment horizontal="center" vertical="center" wrapText="1"/>
      <protection locked="0"/>
    </xf>
    <xf numFmtId="192" fontId="0" fillId="0" borderId="10" xfId="61" applyNumberFormat="1" applyFont="1" applyBorder="1" applyAlignment="1">
      <alignment horizontal="center" vertical="center"/>
      <protection/>
    </xf>
    <xf numFmtId="0" fontId="34" fillId="0" borderId="10" xfId="61" applyFont="1" applyFill="1" applyBorder="1" applyAlignment="1" applyProtection="1">
      <alignment vertical="center" wrapText="1"/>
      <protection/>
    </xf>
    <xf numFmtId="0" fontId="35" fillId="24" borderId="10" xfId="61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>
      <alignment horizontal="center" vertical="center" wrapText="1"/>
      <protection/>
    </xf>
    <xf numFmtId="0" fontId="27" fillId="4" borderId="10" xfId="61" applyFont="1" applyFill="1" applyBorder="1" applyAlignment="1">
      <alignment vertical="center"/>
      <protection/>
    </xf>
    <xf numFmtId="192" fontId="27" fillId="4" borderId="10" xfId="61" applyNumberFormat="1" applyFont="1" applyFill="1" applyBorder="1" applyAlignment="1">
      <alignment vertical="center"/>
      <protection/>
    </xf>
    <xf numFmtId="196" fontId="27" fillId="4" borderId="10" xfId="61" applyNumberFormat="1" applyFont="1" applyFill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9" fontId="0" fillId="0" borderId="0" xfId="61" applyNumberFormat="1" applyAlignment="1">
      <alignment vertical="center"/>
      <protection/>
    </xf>
    <xf numFmtId="0" fontId="0" fillId="24" borderId="26" xfId="61" applyFont="1" applyFill="1" applyBorder="1" applyAlignment="1">
      <alignment vertical="center" wrapText="1"/>
      <protection/>
    </xf>
    <xf numFmtId="0" fontId="34" fillId="24" borderId="26" xfId="61" applyFont="1" applyFill="1" applyBorder="1" applyAlignment="1" applyProtection="1">
      <alignment horizontal="left" vertical="center" wrapText="1"/>
      <protection/>
    </xf>
    <xf numFmtId="0" fontId="0" fillId="24" borderId="26" xfId="61" applyFont="1" applyFill="1" applyBorder="1" applyAlignment="1">
      <alignment horizontal="center" vertical="center" wrapText="1"/>
      <protection/>
    </xf>
    <xf numFmtId="192" fontId="53" fillId="24" borderId="26" xfId="59" applyNumberFormat="1" applyFont="1" applyFill="1" applyBorder="1" applyAlignment="1" applyProtection="1">
      <alignment horizontal="center" vertical="center"/>
      <protection/>
    </xf>
    <xf numFmtId="192" fontId="0" fillId="24" borderId="26" xfId="61" applyNumberFormat="1" applyFont="1" applyFill="1" applyBorder="1" applyAlignment="1">
      <alignment vertical="center"/>
      <protection/>
    </xf>
    <xf numFmtId="189" fontId="0" fillId="0" borderId="10" xfId="56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199" fontId="0" fillId="24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4" fillId="26" borderId="10" xfId="0" applyFont="1" applyFill="1" applyBorder="1" applyAlignment="1" applyProtection="1">
      <alignment vertical="center" wrapText="1"/>
      <protection/>
    </xf>
    <xf numFmtId="0" fontId="53" fillId="26" borderId="10" xfId="61" applyFont="1" applyFill="1" applyBorder="1" applyAlignment="1" applyProtection="1">
      <alignment horizontal="center" vertical="center"/>
      <protection locked="0"/>
    </xf>
    <xf numFmtId="0" fontId="0" fillId="26" borderId="10" xfId="61" applyFont="1" applyFill="1" applyBorder="1" applyAlignment="1">
      <alignment horizontal="center" vertical="center" wrapText="1"/>
      <protection/>
    </xf>
    <xf numFmtId="0" fontId="53" fillId="26" borderId="10" xfId="61" applyFont="1" applyFill="1" applyBorder="1" applyAlignment="1" applyProtection="1">
      <alignment horizontal="center" vertical="center" wrapText="1"/>
      <protection locked="0"/>
    </xf>
    <xf numFmtId="192" fontId="53" fillId="26" borderId="10" xfId="59" applyNumberFormat="1" applyFont="1" applyFill="1" applyBorder="1" applyAlignment="1" applyProtection="1">
      <alignment horizontal="center" vertical="center" wrapText="1"/>
      <protection/>
    </xf>
    <xf numFmtId="192" fontId="53" fillId="26" borderId="10" xfId="59" applyNumberFormat="1" applyFont="1" applyFill="1" applyBorder="1" applyAlignment="1" applyProtection="1">
      <alignment horizontal="center" vertical="center"/>
      <protection/>
    </xf>
    <xf numFmtId="192" fontId="0" fillId="26" borderId="10" xfId="61" applyNumberFormat="1" applyFont="1" applyFill="1" applyBorder="1" applyAlignment="1">
      <alignment horizontal="center" vertical="center"/>
      <protection/>
    </xf>
    <xf numFmtId="9" fontId="53" fillId="24" borderId="10" xfId="61" applyNumberFormat="1" applyFont="1" applyFill="1" applyBorder="1" applyAlignment="1" applyProtection="1">
      <alignment horizontal="center" vertical="center"/>
      <protection locked="0"/>
    </xf>
    <xf numFmtId="1" fontId="53" fillId="24" borderId="10" xfId="61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>
      <alignment horizontal="justify" vertical="center" wrapText="1"/>
    </xf>
    <xf numFmtId="0" fontId="55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vertical="center"/>
    </xf>
    <xf numFmtId="189" fontId="0" fillId="27" borderId="17" xfId="55" applyNumberFormat="1" applyFont="1" applyFill="1" applyBorder="1" applyAlignment="1">
      <alignment vertical="center"/>
    </xf>
    <xf numFmtId="1" fontId="0" fillId="24" borderId="26" xfId="63" applyNumberFormat="1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1" fontId="0" fillId="0" borderId="26" xfId="63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left" vertical="center"/>
    </xf>
    <xf numFmtId="0" fontId="27" fillId="24" borderId="37" xfId="0" applyFont="1" applyFill="1" applyBorder="1" applyAlignment="1">
      <alignment horizontal="left" vertical="center"/>
    </xf>
    <xf numFmtId="0" fontId="22" fillId="24" borderId="36" xfId="0" applyFont="1" applyFill="1" applyBorder="1" applyAlignment="1">
      <alignment horizontal="left" vertical="center"/>
    </xf>
    <xf numFmtId="189" fontId="20" fillId="24" borderId="12" xfId="55" applyNumberFormat="1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left" vertical="center"/>
    </xf>
    <xf numFmtId="3" fontId="0" fillId="24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Border="1" applyAlignment="1" applyProtection="1">
      <alignment horizontal="center" vertical="center"/>
      <protection/>
    </xf>
    <xf numFmtId="3" fontId="0" fillId="24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189" fontId="0" fillId="27" borderId="10" xfId="55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1" fontId="0" fillId="24" borderId="26" xfId="63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4" fontId="23" fillId="0" borderId="32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16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19" fillId="0" borderId="0" xfId="55" applyNumberFormat="1" applyFont="1" applyFill="1" applyBorder="1" applyAlignment="1">
      <alignment horizontal="center" vertical="center"/>
    </xf>
    <xf numFmtId="0" fontId="20" fillId="16" borderId="32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19" fillId="0" borderId="11" xfId="55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189" fontId="0" fillId="0" borderId="3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55" fillId="24" borderId="32" xfId="0" applyFont="1" applyFill="1" applyBorder="1" applyAlignment="1" applyProtection="1">
      <alignment horizontal="center" vertical="center" wrapText="1"/>
      <protection/>
    </xf>
    <xf numFmtId="0" fontId="55" fillId="24" borderId="37" xfId="0" applyFont="1" applyFill="1" applyBorder="1" applyAlignment="1" applyProtection="1">
      <alignment horizontal="center" vertical="center" wrapText="1"/>
      <protection/>
    </xf>
    <xf numFmtId="0" fontId="55" fillId="24" borderId="38" xfId="0" applyFont="1" applyFill="1" applyBorder="1" applyAlignment="1" applyProtection="1">
      <alignment horizontal="center" vertical="center" wrapText="1"/>
      <protection/>
    </xf>
    <xf numFmtId="189" fontId="0" fillId="0" borderId="26" xfId="56" applyNumberFormat="1" applyFont="1" applyFill="1" applyBorder="1" applyAlignment="1">
      <alignment horizontal="center" vertical="center" wrapText="1"/>
    </xf>
    <xf numFmtId="189" fontId="0" fillId="0" borderId="12" xfId="56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6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49" xfId="55" applyNumberFormat="1" applyFont="1" applyFill="1" applyBorder="1" applyAlignment="1">
      <alignment horizontal="center" vertical="center" wrapText="1"/>
    </xf>
    <xf numFmtId="189" fontId="20" fillId="24" borderId="12" xfId="55" applyNumberFormat="1" applyFont="1" applyFill="1" applyBorder="1" applyAlignment="1">
      <alignment horizontal="center" vertical="center" wrapText="1"/>
    </xf>
    <xf numFmtId="189" fontId="20" fillId="24" borderId="26" xfId="55" applyNumberFormat="1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50" xfId="0" applyFont="1" applyFill="1" applyBorder="1" applyAlignment="1">
      <alignment horizontal="left"/>
    </xf>
    <xf numFmtId="0" fontId="27" fillId="24" borderId="21" xfId="0" applyFont="1" applyFill="1" applyBorder="1" applyAlignment="1">
      <alignment horizontal="left"/>
    </xf>
    <xf numFmtId="0" fontId="27" fillId="24" borderId="22" xfId="0" applyFont="1" applyFill="1" applyBorder="1" applyAlignment="1">
      <alignment horizontal="left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0" fillId="24" borderId="37" xfId="0" applyFill="1" applyBorder="1" applyAlignment="1">
      <alignment horizontal="left" vertical="center"/>
    </xf>
    <xf numFmtId="0" fontId="0" fillId="24" borderId="37" xfId="0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7" fillId="0" borderId="37" xfId="0" applyFont="1" applyBorder="1" applyAlignment="1">
      <alignment horizontal="left" vertical="top" wrapText="1"/>
    </xf>
    <xf numFmtId="0" fontId="57" fillId="0" borderId="38" xfId="0" applyFont="1" applyBorder="1" applyAlignment="1">
      <alignment horizontal="left" vertical="top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56" fillId="24" borderId="58" xfId="0" applyFont="1" applyFill="1" applyBorder="1" applyAlignment="1">
      <alignment horizontal="left" vertical="center"/>
    </xf>
    <xf numFmtId="0" fontId="56" fillId="24" borderId="43" xfId="0" applyFont="1" applyFill="1" applyBorder="1" applyAlignment="1">
      <alignment horizontal="left" vertical="center"/>
    </xf>
    <xf numFmtId="0" fontId="20" fillId="24" borderId="27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0" fillId="24" borderId="58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14" fontId="25" fillId="24" borderId="20" xfId="0" applyNumberFormat="1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20" fillId="24" borderId="10" xfId="55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189" fontId="20" fillId="24" borderId="26" xfId="55" applyNumberFormat="1" applyFont="1" applyFill="1" applyBorder="1" applyAlignment="1">
      <alignment horizontal="center" vertical="center"/>
    </xf>
    <xf numFmtId="189" fontId="20" fillId="24" borderId="12" xfId="55" applyNumberFormat="1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left" vertical="center"/>
    </xf>
    <xf numFmtId="0" fontId="27" fillId="24" borderId="38" xfId="0" applyFont="1" applyFill="1" applyBorder="1" applyAlignment="1">
      <alignment horizontal="left" vertical="center"/>
    </xf>
    <xf numFmtId="0" fontId="22" fillId="24" borderId="36" xfId="0" applyFont="1" applyFill="1" applyBorder="1" applyAlignment="1">
      <alignment horizontal="left" vertical="center"/>
    </xf>
    <xf numFmtId="0" fontId="22" fillId="24" borderId="37" xfId="0" applyFont="1" applyFill="1" applyBorder="1" applyAlignment="1">
      <alignment horizontal="left" vertical="center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189" fontId="21" fillId="24" borderId="49" xfId="55" applyNumberFormat="1" applyFont="1" applyFill="1" applyBorder="1" applyAlignment="1">
      <alignment horizontal="center" vertical="center" wrapText="1"/>
    </xf>
    <xf numFmtId="189" fontId="21" fillId="24" borderId="12" xfId="55" applyNumberFormat="1" applyFont="1" applyFill="1" applyBorder="1" applyAlignment="1">
      <alignment horizontal="center" vertical="center" wrapText="1"/>
    </xf>
    <xf numFmtId="189" fontId="21" fillId="24" borderId="10" xfId="55" applyNumberFormat="1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7" fillId="0" borderId="32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4" borderId="10" xfId="61" applyFont="1" applyFill="1" applyBorder="1" applyAlignment="1">
      <alignment horizontal="left" vertical="center"/>
      <protection/>
    </xf>
    <xf numFmtId="192" fontId="27" fillId="4" borderId="32" xfId="63" applyNumberFormat="1" applyFont="1" applyFill="1" applyBorder="1" applyAlignment="1">
      <alignment horizontal="center" vertical="center"/>
    </xf>
    <xf numFmtId="9" fontId="27" fillId="4" borderId="38" xfId="63" applyFont="1" applyFill="1" applyBorder="1" applyAlignment="1">
      <alignment horizontal="center" vertical="center"/>
    </xf>
    <xf numFmtId="192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55" fillId="0" borderId="32" xfId="61" applyFont="1" applyFill="1" applyBorder="1" applyAlignment="1" applyProtection="1">
      <alignment horizontal="center" vertical="center" wrapText="1"/>
      <protection/>
    </xf>
    <xf numFmtId="0" fontId="55" fillId="0" borderId="37" xfId="61" applyFont="1" applyFill="1" applyBorder="1" applyAlignment="1" applyProtection="1">
      <alignment horizontal="center" vertical="center" wrapText="1"/>
      <protection/>
    </xf>
    <xf numFmtId="0" fontId="55" fillId="0" borderId="38" xfId="61" applyFont="1" applyFill="1" applyBorder="1" applyAlignment="1" applyProtection="1">
      <alignment horizontal="center" vertical="center" wrapText="1"/>
      <protection/>
    </xf>
    <xf numFmtId="9" fontId="0" fillId="0" borderId="32" xfId="63" applyFont="1" applyFill="1" applyBorder="1" applyAlignment="1">
      <alignment horizontal="center" vertical="center" wrapText="1"/>
    </xf>
    <xf numFmtId="9" fontId="0" fillId="0" borderId="38" xfId="63" applyFont="1" applyFill="1" applyBorder="1" applyAlignment="1">
      <alignment horizontal="center" vertical="center" wrapText="1"/>
    </xf>
    <xf numFmtId="1" fontId="0" fillId="0" borderId="32" xfId="63" applyNumberFormat="1" applyFont="1" applyFill="1" applyBorder="1" applyAlignment="1">
      <alignment horizontal="center" vertical="center" wrapText="1"/>
    </xf>
    <xf numFmtId="1" fontId="0" fillId="0" borderId="38" xfId="63" applyNumberFormat="1" applyFont="1" applyFill="1" applyBorder="1" applyAlignment="1">
      <alignment horizontal="center" vertical="center" wrapText="1"/>
    </xf>
    <xf numFmtId="1" fontId="20" fillId="0" borderId="10" xfId="63" applyNumberFormat="1" applyFont="1" applyBorder="1" applyAlignment="1">
      <alignment horizontal="center" vertical="center" wrapText="1"/>
    </xf>
    <xf numFmtId="1" fontId="20" fillId="26" borderId="10" xfId="63" applyNumberFormat="1" applyFont="1" applyFill="1" applyBorder="1" applyAlignment="1">
      <alignment horizontal="center" vertical="center" wrapText="1"/>
    </xf>
    <xf numFmtId="0" fontId="0" fillId="24" borderId="26" xfId="61" applyFont="1" applyFill="1" applyBorder="1" applyAlignment="1">
      <alignment horizontal="center" vertical="center" wrapText="1"/>
      <protection/>
    </xf>
    <xf numFmtId="0" fontId="0" fillId="24" borderId="12" xfId="61" applyFont="1" applyFill="1" applyBorder="1" applyAlignment="1">
      <alignment horizontal="center" vertical="center" wrapText="1"/>
      <protection/>
    </xf>
    <xf numFmtId="0" fontId="55" fillId="24" borderId="32" xfId="61" applyFont="1" applyFill="1" applyBorder="1" applyAlignment="1" applyProtection="1">
      <alignment horizontal="center" vertical="center" wrapText="1"/>
      <protection/>
    </xf>
    <xf numFmtId="0" fontId="55" fillId="24" borderId="37" xfId="61" applyFont="1" applyFill="1" applyBorder="1" applyAlignment="1" applyProtection="1">
      <alignment horizontal="center" vertical="center" wrapText="1"/>
      <protection/>
    </xf>
    <xf numFmtId="0" fontId="55" fillId="24" borderId="38" xfId="61" applyFont="1" applyFill="1" applyBorder="1" applyAlignment="1" applyProtection="1">
      <alignment horizontal="center" vertical="center" wrapText="1"/>
      <protection/>
    </xf>
    <xf numFmtId="9" fontId="20" fillId="24" borderId="10" xfId="63" applyFont="1" applyFill="1" applyBorder="1" applyAlignment="1">
      <alignment horizontal="center" vertical="center" wrapText="1"/>
    </xf>
    <xf numFmtId="1" fontId="20" fillId="24" borderId="10" xfId="63" applyNumberFormat="1" applyFont="1" applyFill="1" applyBorder="1" applyAlignment="1">
      <alignment horizontal="center" vertical="center" wrapText="1"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61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55" fillId="24" borderId="39" xfId="61" applyFont="1" applyFill="1" applyBorder="1" applyAlignment="1" applyProtection="1">
      <alignment horizontal="center" vertical="center" wrapText="1"/>
      <protection/>
    </xf>
    <xf numFmtId="0" fontId="55" fillId="24" borderId="40" xfId="61" applyFont="1" applyFill="1" applyBorder="1" applyAlignment="1" applyProtection="1">
      <alignment horizontal="center" vertical="center" wrapText="1"/>
      <protection/>
    </xf>
    <xf numFmtId="0" fontId="55" fillId="24" borderId="41" xfId="61" applyFont="1" applyFill="1" applyBorder="1" applyAlignment="1" applyProtection="1">
      <alignment horizontal="center" vertical="center" wrapText="1"/>
      <protection/>
    </xf>
    <xf numFmtId="9" fontId="20" fillId="24" borderId="26" xfId="63" applyFont="1" applyFill="1" applyBorder="1" applyAlignment="1">
      <alignment horizontal="center" vertical="center" wrapText="1"/>
    </xf>
    <xf numFmtId="0" fontId="55" fillId="24" borderId="10" xfId="61" applyFont="1" applyFill="1" applyBorder="1" applyAlignment="1" applyProtection="1">
      <alignment horizontal="center" vertical="center" wrapText="1"/>
      <protection/>
    </xf>
    <xf numFmtId="0" fontId="55" fillId="24" borderId="35" xfId="61" applyFont="1" applyFill="1" applyBorder="1" applyAlignment="1" applyProtection="1">
      <alignment horizontal="center" vertical="center" wrapText="1"/>
      <protection/>
    </xf>
    <xf numFmtId="0" fontId="55" fillId="24" borderId="11" xfId="61" applyFont="1" applyFill="1" applyBorder="1" applyAlignment="1" applyProtection="1">
      <alignment horizontal="center" vertical="center" wrapText="1"/>
      <protection/>
    </xf>
    <xf numFmtId="0" fontId="55" fillId="24" borderId="28" xfId="61" applyFont="1" applyFill="1" applyBorder="1" applyAlignment="1" applyProtection="1">
      <alignment horizontal="center" vertical="center" wrapText="1"/>
      <protection/>
    </xf>
    <xf numFmtId="1" fontId="20" fillId="24" borderId="12" xfId="63" applyNumberFormat="1" applyFont="1" applyFill="1" applyBorder="1" applyAlignment="1">
      <alignment horizontal="center" vertical="center" wrapText="1"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left" vertical="center"/>
      <protection/>
    </xf>
    <xf numFmtId="0" fontId="24" fillId="0" borderId="10" xfId="61" applyFont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left" vertical="center" wrapText="1"/>
      <protection/>
    </xf>
    <xf numFmtId="0" fontId="55" fillId="26" borderId="10" xfId="61" applyFont="1" applyFill="1" applyBorder="1" applyAlignment="1" applyProtection="1">
      <alignment horizontal="center" vertical="center" wrapText="1"/>
      <protection/>
    </xf>
    <xf numFmtId="0" fontId="58" fillId="26" borderId="10" xfId="0" applyFont="1" applyFill="1" applyBorder="1" applyAlignment="1">
      <alignment horizontal="center" vertical="center" wrapText="1"/>
    </xf>
    <xf numFmtId="0" fontId="55" fillId="26" borderId="10" xfId="0" applyFont="1" applyFill="1" applyBorder="1" applyAlignment="1" applyProtection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 2" xfId="52"/>
    <cellStyle name="Millares_3-SISTEMA DESARROLLO ADMINISTRATIVO-POA 2008-1" xfId="53"/>
    <cellStyle name="Millares_Copia de MATRICES OPERATIVAS PROYECTOS PAT 07-09-AJUSTADAS-2008" xfId="54"/>
    <cellStyle name="Millares_FORMATO POA" xfId="55"/>
    <cellStyle name="Millares_Libro2" xfId="56"/>
    <cellStyle name="Currency" xfId="57"/>
    <cellStyle name="Currency [0]" xfId="58"/>
    <cellStyle name="Moneda 2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FREDDY%20JIMENEZ%20CORPBOYACA%20Y%20OTROS\CORPOBOYACA\PROYECTO%20AGROFORESTAL%20LENGUPA%20-%20DNP\PROYECTO%20SILVOPASTORIL%20VERSIONES%20FINALES\ARCHIVOS%20PARA%20PROCESOS%20DE%20FICHAS%2021%20FEB\POA%2021%20DE%20FEBRERO%20D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 Act1"/>
      <sheetName val="R Act2"/>
      <sheetName val="R Act3"/>
      <sheetName val="CERCOS PROTECCION"/>
      <sheetName val="Rest Pasiva 5 HILOS"/>
      <sheetName val="Aisl-RA 8 HILOS"/>
      <sheetName val="TEMPLETES"/>
      <sheetName val="CERCO VIVO"/>
      <sheetName val="Gest"/>
      <sheetName val="Proyecto"/>
      <sheetName val="POA"/>
      <sheetName val="Plan Adq"/>
      <sheetName val="Cronograma"/>
      <sheetName val="Cronog"/>
      <sheetName val="CRONOGRAMA FEB 2014"/>
      <sheetName val="Cant. Obra"/>
      <sheetName val="Flujo Fon."/>
      <sheetName val="FONAM1"/>
      <sheetName val="Mon1"/>
      <sheetName val="Mon2"/>
      <sheetName val="Mon3"/>
      <sheetName val="Mon4"/>
      <sheetName val="FONAM2"/>
      <sheetName val="Estado Conv Deriv"/>
      <sheetName val="Leg1"/>
      <sheetName val="Leg2"/>
      <sheetName val="Leg3"/>
      <sheetName val="Leg4"/>
      <sheetName val="FONAM3"/>
      <sheetName val="FONAM4"/>
      <sheetName val="Leg5"/>
      <sheetName val="Leg 6"/>
      <sheetName val="Leg7"/>
      <sheetName val="Just POA"/>
      <sheetName val="Desembol"/>
      <sheetName val="TRM"/>
      <sheetName val="Hoja1"/>
      <sheetName val="COMPRA AISLAMIENTO EXTRA"/>
      <sheetName val="ADICIONAL CUERDAS EN SISTEMAS"/>
      <sheetName val="Hoja2"/>
    </sheetNames>
    <sheetDataSet>
      <sheetData sheetId="10">
        <row r="56">
          <cell r="F56">
            <v>126030904.83359505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80" zoomScaleNormal="80" zoomScalePageLayoutView="0" workbookViewId="0" topLeftCell="A7">
      <selection activeCell="A5" sqref="A5:O5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5.00390625" style="1" customWidth="1"/>
    <col min="7" max="7" width="25.28125" style="2" customWidth="1"/>
    <col min="8" max="8" width="30.8515625" style="1" customWidth="1"/>
    <col min="9" max="10" width="19.8515625" style="1" customWidth="1"/>
    <col min="11" max="11" width="26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18"/>
      <c r="B1" s="218"/>
      <c r="C1" s="219" t="s">
        <v>49</v>
      </c>
      <c r="D1" s="220"/>
      <c r="E1" s="220"/>
      <c r="F1" s="220"/>
      <c r="G1" s="220"/>
      <c r="H1" s="220"/>
      <c r="I1" s="220"/>
      <c r="J1" s="221"/>
      <c r="K1" s="225" t="s">
        <v>95</v>
      </c>
      <c r="L1" s="225"/>
      <c r="M1" s="225"/>
      <c r="N1" s="225"/>
      <c r="O1" s="225"/>
      <c r="P1" s="104"/>
      <c r="Q1" s="104"/>
    </row>
    <row r="2" spans="1:17" ht="19.5" customHeight="1">
      <c r="A2" s="218"/>
      <c r="B2" s="218"/>
      <c r="C2" s="222"/>
      <c r="D2" s="223"/>
      <c r="E2" s="223"/>
      <c r="F2" s="223"/>
      <c r="G2" s="223"/>
      <c r="H2" s="223"/>
      <c r="I2" s="223"/>
      <c r="J2" s="224"/>
      <c r="K2" s="226" t="s">
        <v>52</v>
      </c>
      <c r="L2" s="226"/>
      <c r="M2" s="226"/>
      <c r="N2" s="226"/>
      <c r="O2" s="226"/>
      <c r="P2" s="41"/>
      <c r="Q2" s="41"/>
    </row>
    <row r="3" spans="1:17" ht="19.5" customHeight="1">
      <c r="A3" s="218"/>
      <c r="B3" s="218"/>
      <c r="C3" s="219" t="s">
        <v>50</v>
      </c>
      <c r="D3" s="220"/>
      <c r="E3" s="220"/>
      <c r="F3" s="220"/>
      <c r="G3" s="220"/>
      <c r="H3" s="220"/>
      <c r="I3" s="220"/>
      <c r="J3" s="221"/>
      <c r="K3" s="226" t="s">
        <v>53</v>
      </c>
      <c r="L3" s="226"/>
      <c r="M3" s="226"/>
      <c r="N3" s="226" t="s">
        <v>66</v>
      </c>
      <c r="O3" s="226"/>
      <c r="P3" s="41"/>
      <c r="Q3" s="41"/>
    </row>
    <row r="4" spans="1:17" ht="24.75" customHeight="1">
      <c r="A4" s="218"/>
      <c r="B4" s="218"/>
      <c r="C4" s="222"/>
      <c r="D4" s="223"/>
      <c r="E4" s="223"/>
      <c r="F4" s="223"/>
      <c r="G4" s="223"/>
      <c r="H4" s="223"/>
      <c r="I4" s="223"/>
      <c r="J4" s="224"/>
      <c r="K4" s="227" t="s">
        <v>168</v>
      </c>
      <c r="L4" s="228"/>
      <c r="M4" s="229"/>
      <c r="N4" s="230">
        <v>42999</v>
      </c>
      <c r="O4" s="231"/>
      <c r="P4" s="105"/>
      <c r="Q4" s="105"/>
    </row>
    <row r="5" spans="1:17" ht="31.5" customHeight="1">
      <c r="A5" s="232" t="s">
        <v>102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106"/>
      <c r="Q5" s="106"/>
    </row>
    <row r="6" spans="1:18" ht="60.75" customHeight="1">
      <c r="A6" s="233" t="s">
        <v>3</v>
      </c>
      <c r="B6" s="233"/>
      <c r="C6" s="233"/>
      <c r="D6" s="234" t="s">
        <v>124</v>
      </c>
      <c r="E6" s="234"/>
      <c r="F6" s="234"/>
      <c r="G6" s="234"/>
      <c r="H6" s="126" t="s">
        <v>0</v>
      </c>
      <c r="I6" s="127" t="s">
        <v>1</v>
      </c>
      <c r="J6" s="115"/>
      <c r="K6" s="39"/>
      <c r="L6" s="235"/>
      <c r="M6" s="235"/>
      <c r="N6" s="101"/>
      <c r="O6" s="120"/>
      <c r="P6" s="101"/>
      <c r="Q6" s="101"/>
      <c r="R6" s="3"/>
    </row>
    <row r="7" spans="1:17" ht="34.5" customHeight="1">
      <c r="A7" s="236" t="s">
        <v>60</v>
      </c>
      <c r="B7" s="236"/>
      <c r="C7" s="236"/>
      <c r="D7" s="237" t="s">
        <v>125</v>
      </c>
      <c r="E7" s="237"/>
      <c r="F7" s="237"/>
      <c r="G7" s="237"/>
      <c r="H7" s="38" t="s">
        <v>104</v>
      </c>
      <c r="I7" s="113">
        <v>500000000</v>
      </c>
      <c r="J7" s="116"/>
      <c r="K7" s="35"/>
      <c r="L7" s="238"/>
      <c r="M7" s="238"/>
      <c r="N7" s="36"/>
      <c r="O7" s="121"/>
      <c r="P7" s="36"/>
      <c r="Q7" s="36"/>
    </row>
    <row r="8" spans="1:18" ht="34.5" customHeight="1">
      <c r="A8" s="239" t="s">
        <v>109</v>
      </c>
      <c r="B8" s="240"/>
      <c r="C8" s="241"/>
      <c r="D8" s="242" t="s">
        <v>126</v>
      </c>
      <c r="E8" s="243"/>
      <c r="F8" s="243"/>
      <c r="G8" s="244"/>
      <c r="H8" s="29" t="s">
        <v>92</v>
      </c>
      <c r="I8" s="114" t="s">
        <v>4</v>
      </c>
      <c r="J8" s="116"/>
      <c r="K8" s="35"/>
      <c r="L8" s="36"/>
      <c r="M8" s="36"/>
      <c r="N8" s="36"/>
      <c r="O8" s="121"/>
      <c r="P8" s="36"/>
      <c r="Q8" s="36"/>
      <c r="R8" s="134" t="s">
        <v>157</v>
      </c>
    </row>
    <row r="9" spans="1:18" ht="50.25" customHeight="1">
      <c r="A9" s="236" t="s">
        <v>2</v>
      </c>
      <c r="B9" s="236"/>
      <c r="C9" s="236"/>
      <c r="D9" s="245" t="s">
        <v>189</v>
      </c>
      <c r="E9" s="245"/>
      <c r="F9" s="245"/>
      <c r="G9" s="245"/>
      <c r="H9" s="29" t="s">
        <v>93</v>
      </c>
      <c r="I9" s="114" t="s">
        <v>4</v>
      </c>
      <c r="J9" s="117"/>
      <c r="K9" s="37"/>
      <c r="L9" s="238"/>
      <c r="M9" s="238"/>
      <c r="N9" s="36"/>
      <c r="O9" s="121"/>
      <c r="P9" s="36"/>
      <c r="Q9" s="36"/>
      <c r="R9" s="134" t="s">
        <v>177</v>
      </c>
    </row>
    <row r="10" spans="1:18" ht="30" customHeight="1">
      <c r="A10" s="236" t="s">
        <v>61</v>
      </c>
      <c r="B10" s="236"/>
      <c r="C10" s="236"/>
      <c r="D10" s="246" t="s">
        <v>180</v>
      </c>
      <c r="E10" s="246"/>
      <c r="F10" s="246"/>
      <c r="G10" s="246"/>
      <c r="H10" s="29" t="s">
        <v>94</v>
      </c>
      <c r="I10" s="114" t="s">
        <v>4</v>
      </c>
      <c r="J10" s="117"/>
      <c r="K10" s="37"/>
      <c r="L10" s="36"/>
      <c r="M10" s="36"/>
      <c r="N10" s="36"/>
      <c r="O10" s="121"/>
      <c r="P10" s="36"/>
      <c r="Q10" s="36"/>
      <c r="R10" s="134" t="s">
        <v>151</v>
      </c>
    </row>
    <row r="11" spans="1:18" ht="22.5" customHeight="1">
      <c r="A11" s="122"/>
      <c r="B11" s="122"/>
      <c r="C11" s="122"/>
      <c r="D11" s="123"/>
      <c r="E11" s="123"/>
      <c r="F11" s="123"/>
      <c r="G11" s="123"/>
      <c r="H11" s="124" t="s">
        <v>9</v>
      </c>
      <c r="I11" s="136">
        <f>SUM(I7:I10)</f>
        <v>500000000</v>
      </c>
      <c r="J11" s="140"/>
      <c r="K11" s="118"/>
      <c r="L11" s="247"/>
      <c r="M11" s="247"/>
      <c r="N11" s="119"/>
      <c r="O11" s="125"/>
      <c r="P11" s="36"/>
      <c r="Q11" s="36"/>
      <c r="R11" s="134" t="s">
        <v>152</v>
      </c>
    </row>
    <row r="12" spans="1:18" ht="35.25" customHeight="1">
      <c r="A12" s="248" t="s">
        <v>5</v>
      </c>
      <c r="B12" s="249" t="s">
        <v>156</v>
      </c>
      <c r="C12" s="249"/>
      <c r="D12" s="249"/>
      <c r="E12" s="250" t="s">
        <v>5</v>
      </c>
      <c r="F12" s="250" t="s">
        <v>110</v>
      </c>
      <c r="G12" s="249" t="s">
        <v>6</v>
      </c>
      <c r="H12" s="252" t="s">
        <v>119</v>
      </c>
      <c r="I12" s="252"/>
      <c r="J12" s="253" t="s">
        <v>7</v>
      </c>
      <c r="K12" s="253"/>
      <c r="L12" s="254" t="s">
        <v>96</v>
      </c>
      <c r="M12" s="254"/>
      <c r="N12" s="254"/>
      <c r="O12" s="254"/>
      <c r="P12" s="110"/>
      <c r="Q12" s="107"/>
      <c r="R12" s="134" t="s">
        <v>153</v>
      </c>
    </row>
    <row r="13" spans="1:18" ht="31.5" customHeight="1">
      <c r="A13" s="248"/>
      <c r="B13" s="249"/>
      <c r="C13" s="249"/>
      <c r="D13" s="249"/>
      <c r="E13" s="251"/>
      <c r="F13" s="251"/>
      <c r="G13" s="249"/>
      <c r="H13" s="103" t="s">
        <v>8</v>
      </c>
      <c r="I13" s="112" t="s">
        <v>62</v>
      </c>
      <c r="J13" s="103" t="s">
        <v>8</v>
      </c>
      <c r="K13" s="112" t="s">
        <v>62</v>
      </c>
      <c r="L13" s="111" t="s">
        <v>177</v>
      </c>
      <c r="M13" s="111" t="s">
        <v>97</v>
      </c>
      <c r="N13" s="111" t="s">
        <v>97</v>
      </c>
      <c r="O13" s="111" t="s">
        <v>97</v>
      </c>
      <c r="P13" s="102"/>
      <c r="Q13" s="102"/>
      <c r="R13" s="134" t="s">
        <v>154</v>
      </c>
    </row>
    <row r="14" spans="1:18" s="3" customFormat="1" ht="86.25" customHeight="1">
      <c r="A14" s="203">
        <v>1</v>
      </c>
      <c r="B14" s="271" t="s">
        <v>187</v>
      </c>
      <c r="C14" s="272"/>
      <c r="D14" s="273"/>
      <c r="E14" s="199">
        <v>1</v>
      </c>
      <c r="F14" s="188" t="s">
        <v>190</v>
      </c>
      <c r="G14" s="274" t="s">
        <v>171</v>
      </c>
      <c r="H14" s="184" t="s">
        <v>191</v>
      </c>
      <c r="I14" s="204">
        <v>100</v>
      </c>
      <c r="J14" s="198" t="s">
        <v>178</v>
      </c>
      <c r="K14" s="217" t="s">
        <v>175</v>
      </c>
      <c r="L14" s="137">
        <v>400000000</v>
      </c>
      <c r="M14" s="51"/>
      <c r="N14" s="51"/>
      <c r="O14" s="51"/>
      <c r="P14" s="108"/>
      <c r="Q14" s="108"/>
      <c r="R14" s="134" t="s">
        <v>155</v>
      </c>
    </row>
    <row r="15" spans="1:18" s="3" customFormat="1" ht="86.25" customHeight="1">
      <c r="A15" s="203">
        <v>2</v>
      </c>
      <c r="B15" s="271" t="s">
        <v>188</v>
      </c>
      <c r="C15" s="272"/>
      <c r="D15" s="273"/>
      <c r="E15" s="199">
        <v>1</v>
      </c>
      <c r="F15" s="188" t="s">
        <v>192</v>
      </c>
      <c r="G15" s="275"/>
      <c r="H15" s="184" t="s">
        <v>193</v>
      </c>
      <c r="I15" s="202">
        <v>200</v>
      </c>
      <c r="J15" s="198" t="s">
        <v>179</v>
      </c>
      <c r="K15" s="202" t="s">
        <v>176</v>
      </c>
      <c r="L15" s="137">
        <v>100000000</v>
      </c>
      <c r="M15" s="51"/>
      <c r="N15" s="51"/>
      <c r="O15" s="51"/>
      <c r="P15" s="108"/>
      <c r="Q15" s="108"/>
      <c r="R15" s="134"/>
    </row>
    <row r="16" spans="1:17" s="3" customFormat="1" ht="23.25" customHeight="1">
      <c r="A16" s="255" t="s">
        <v>111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7"/>
      <c r="L16" s="137">
        <f>SUM(L14:L15)</f>
        <v>500000000</v>
      </c>
      <c r="M16" s="135">
        <f>SUM(M14:M15)</f>
        <v>0</v>
      </c>
      <c r="N16" s="135">
        <f>SUM(N14:N15)</f>
        <v>0</v>
      </c>
      <c r="O16" s="135">
        <f>SUM(O14:O15)</f>
        <v>0</v>
      </c>
      <c r="P16" s="1"/>
      <c r="Q16" s="1"/>
    </row>
    <row r="17" spans="1:17" s="3" customFormat="1" ht="23.25" customHeight="1">
      <c r="A17" s="255" t="s">
        <v>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7"/>
      <c r="L17" s="258">
        <f>L16+M16</f>
        <v>500000000</v>
      </c>
      <c r="M17" s="259"/>
      <c r="N17" s="259"/>
      <c r="O17" s="260"/>
      <c r="P17" s="1"/>
      <c r="Q17" s="1"/>
    </row>
    <row r="18" spans="1:17" s="3" customFormat="1" ht="23.25" customHeight="1">
      <c r="A18" s="261" t="s">
        <v>86</v>
      </c>
      <c r="B18" s="261"/>
      <c r="C18" s="261" t="s">
        <v>64</v>
      </c>
      <c r="D18" s="261"/>
      <c r="E18" s="261"/>
      <c r="F18" s="261"/>
      <c r="G18" s="261"/>
      <c r="H18" s="261"/>
      <c r="I18" s="132" t="s">
        <v>13</v>
      </c>
      <c r="J18" s="130"/>
      <c r="L18" s="34"/>
      <c r="M18" s="1"/>
      <c r="N18" s="1"/>
      <c r="O18" s="1"/>
      <c r="P18" s="1"/>
      <c r="Q18" s="1"/>
    </row>
    <row r="19" spans="1:17" s="3" customFormat="1" ht="44.25" customHeight="1">
      <c r="A19" s="252">
        <v>0</v>
      </c>
      <c r="B19" s="261"/>
      <c r="C19" s="262" t="s">
        <v>170</v>
      </c>
      <c r="D19" s="263"/>
      <c r="E19" s="263"/>
      <c r="F19" s="263"/>
      <c r="G19" s="263"/>
      <c r="H19" s="264"/>
      <c r="I19" s="141">
        <v>43080</v>
      </c>
      <c r="J19" s="131"/>
      <c r="K19" s="33"/>
      <c r="L19" s="34"/>
      <c r="M19" s="1"/>
      <c r="N19" s="1"/>
      <c r="O19" s="1"/>
      <c r="P19" s="1"/>
      <c r="Q19" s="1"/>
    </row>
    <row r="20" spans="1:17" s="3" customFormat="1" ht="38.25" customHeight="1">
      <c r="A20" s="252"/>
      <c r="B20" s="261"/>
      <c r="C20" s="262"/>
      <c r="D20" s="263"/>
      <c r="E20" s="263"/>
      <c r="F20" s="263"/>
      <c r="G20" s="263"/>
      <c r="H20" s="264"/>
      <c r="I20" s="141"/>
      <c r="J20" s="131"/>
      <c r="K20" s="33"/>
      <c r="L20" s="34"/>
      <c r="M20" s="1"/>
      <c r="N20" s="1"/>
      <c r="O20" s="1"/>
      <c r="P20" s="1"/>
      <c r="Q20" s="1"/>
    </row>
    <row r="21" spans="1:17" s="3" customFormat="1" ht="17.25" customHeight="1">
      <c r="A21" s="1"/>
      <c r="B21" s="33"/>
      <c r="C21" s="33"/>
      <c r="D21" s="40"/>
      <c r="E21" s="40"/>
      <c r="F21" s="40"/>
      <c r="G21" s="40"/>
      <c r="H21" s="40"/>
      <c r="I21" s="40"/>
      <c r="J21" s="40"/>
      <c r="K21" s="33"/>
      <c r="L21" s="34"/>
      <c r="M21" s="1"/>
      <c r="N21" s="1"/>
      <c r="O21" s="1"/>
      <c r="P21" s="1"/>
      <c r="Q21" s="1"/>
    </row>
    <row r="22" spans="1:17" s="3" customFormat="1" ht="21.75" customHeight="1">
      <c r="A22" s="1"/>
      <c r="B22" s="30"/>
      <c r="C22" s="265" t="s">
        <v>10</v>
      </c>
      <c r="D22" s="266"/>
      <c r="E22" s="266"/>
      <c r="F22" s="267"/>
      <c r="G22" s="268" t="s">
        <v>87</v>
      </c>
      <c r="H22" s="268"/>
      <c r="I22" s="268"/>
      <c r="J22" s="128"/>
      <c r="K22" s="128"/>
      <c r="L22" s="128"/>
      <c r="M22" s="128"/>
      <c r="N22" s="109"/>
      <c r="O22" s="109"/>
      <c r="P22" s="109"/>
      <c r="Q22" s="109"/>
    </row>
    <row r="23" spans="1:18" ht="29.25" customHeight="1">
      <c r="A23" s="269" t="s">
        <v>11</v>
      </c>
      <c r="B23" s="269"/>
      <c r="C23" s="265" t="s">
        <v>158</v>
      </c>
      <c r="D23" s="266"/>
      <c r="E23" s="266"/>
      <c r="F23" s="267"/>
      <c r="G23" s="268" t="s">
        <v>159</v>
      </c>
      <c r="H23" s="268"/>
      <c r="I23" s="268"/>
      <c r="J23" s="129"/>
      <c r="K23" s="129"/>
      <c r="L23" s="129"/>
      <c r="M23" s="129"/>
      <c r="N23" s="41"/>
      <c r="O23" s="41"/>
      <c r="P23" s="41"/>
      <c r="Q23" s="41"/>
      <c r="R23" s="41"/>
    </row>
    <row r="24" spans="1:18" ht="29.25" customHeight="1">
      <c r="A24" s="269" t="s">
        <v>12</v>
      </c>
      <c r="B24" s="269"/>
      <c r="C24" s="276" t="s">
        <v>160</v>
      </c>
      <c r="D24" s="277"/>
      <c r="E24" s="277"/>
      <c r="F24" s="278"/>
      <c r="G24" s="268" t="s">
        <v>161</v>
      </c>
      <c r="H24" s="268"/>
      <c r="I24" s="268"/>
      <c r="J24" s="129"/>
      <c r="K24" s="129"/>
      <c r="L24" s="129"/>
      <c r="M24" s="129"/>
      <c r="N24" s="41"/>
      <c r="O24" s="41"/>
      <c r="P24" s="41"/>
      <c r="Q24" s="41"/>
      <c r="R24" s="41"/>
    </row>
    <row r="25" spans="1:18" ht="29.25" customHeight="1">
      <c r="A25" s="226" t="s">
        <v>73</v>
      </c>
      <c r="B25" s="226"/>
      <c r="C25" s="265"/>
      <c r="D25" s="266"/>
      <c r="E25" s="266"/>
      <c r="F25" s="267"/>
      <c r="G25" s="268"/>
      <c r="H25" s="268"/>
      <c r="I25" s="268"/>
      <c r="J25" s="129"/>
      <c r="K25" s="129"/>
      <c r="L25" s="129"/>
      <c r="M25" s="129"/>
      <c r="N25" s="41"/>
      <c r="O25" s="41"/>
      <c r="P25" s="41"/>
      <c r="Q25" s="41"/>
      <c r="R25" s="41"/>
    </row>
    <row r="26" spans="1:18" ht="29.25" customHeight="1">
      <c r="A26" s="269" t="s">
        <v>13</v>
      </c>
      <c r="B26" s="269"/>
      <c r="C26" s="230">
        <v>43080</v>
      </c>
      <c r="D26" s="228"/>
      <c r="E26" s="228"/>
      <c r="F26" s="229"/>
      <c r="G26" s="270">
        <f>C26</f>
        <v>43080</v>
      </c>
      <c r="H26" s="226"/>
      <c r="I26" s="226"/>
      <c r="J26" s="129"/>
      <c r="K26" s="129"/>
      <c r="L26" s="129"/>
      <c r="M26" s="129"/>
      <c r="N26" s="41"/>
      <c r="O26" s="41"/>
      <c r="P26" s="41"/>
      <c r="Q26" s="41"/>
      <c r="R26" s="41"/>
    </row>
  </sheetData>
  <sheetProtection/>
  <mergeCells count="58">
    <mergeCell ref="A26:B26"/>
    <mergeCell ref="C26:F26"/>
    <mergeCell ref="G26:I26"/>
    <mergeCell ref="B14:D14"/>
    <mergeCell ref="B15:D15"/>
    <mergeCell ref="G14:G15"/>
    <mergeCell ref="A24:B24"/>
    <mergeCell ref="C24:F24"/>
    <mergeCell ref="G24:I24"/>
    <mergeCell ref="A25:B25"/>
    <mergeCell ref="C25:F25"/>
    <mergeCell ref="G25:I25"/>
    <mergeCell ref="A20:B20"/>
    <mergeCell ref="C20:H20"/>
    <mergeCell ref="C22:F22"/>
    <mergeCell ref="G22:I22"/>
    <mergeCell ref="A23:B23"/>
    <mergeCell ref="C23:F23"/>
    <mergeCell ref="G23:I23"/>
    <mergeCell ref="A16:K16"/>
    <mergeCell ref="A17:K17"/>
    <mergeCell ref="L17:O17"/>
    <mergeCell ref="A18:B18"/>
    <mergeCell ref="C18:H18"/>
    <mergeCell ref="A19:B19"/>
    <mergeCell ref="C19:H19"/>
    <mergeCell ref="L11:M11"/>
    <mergeCell ref="A12:A13"/>
    <mergeCell ref="B12:D13"/>
    <mergeCell ref="E12:E13"/>
    <mergeCell ref="F12:F13"/>
    <mergeCell ref="G12:G13"/>
    <mergeCell ref="H12:I12"/>
    <mergeCell ref="J12:K12"/>
    <mergeCell ref="L12:O12"/>
    <mergeCell ref="A8:C8"/>
    <mergeCell ref="D8:G8"/>
    <mergeCell ref="A9:C9"/>
    <mergeCell ref="D9:G9"/>
    <mergeCell ref="L9:M9"/>
    <mergeCell ref="A10:C10"/>
    <mergeCell ref="D10:G10"/>
    <mergeCell ref="A5:O5"/>
    <mergeCell ref="A6:C6"/>
    <mergeCell ref="D6:G6"/>
    <mergeCell ref="L6:M6"/>
    <mergeCell ref="A7:C7"/>
    <mergeCell ref="D7:G7"/>
    <mergeCell ref="L7:M7"/>
    <mergeCell ref="A1:B4"/>
    <mergeCell ref="C1:J2"/>
    <mergeCell ref="K1:O1"/>
    <mergeCell ref="K2:O2"/>
    <mergeCell ref="C3:J4"/>
    <mergeCell ref="K3:M3"/>
    <mergeCell ref="N3:O3"/>
    <mergeCell ref="K4:M4"/>
    <mergeCell ref="N4:O4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SheetLayoutView="100" zoomScalePageLayoutView="0" workbookViewId="0" topLeftCell="A79">
      <selection activeCell="I41" sqref="I41"/>
    </sheetView>
  </sheetViews>
  <sheetFormatPr defaultColWidth="11.421875" defaultRowHeight="12.75"/>
  <cols>
    <col min="1" max="1" width="34.28125" style="1" customWidth="1"/>
    <col min="2" max="2" width="16.71093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66"/>
      <c r="B1" s="340" t="s">
        <v>14</v>
      </c>
      <c r="C1" s="341"/>
      <c r="D1" s="341"/>
      <c r="E1" s="341"/>
      <c r="F1" s="341"/>
      <c r="G1" s="341"/>
      <c r="H1" s="341"/>
      <c r="I1" s="341"/>
      <c r="J1" s="341"/>
      <c r="K1" s="325" t="s">
        <v>65</v>
      </c>
      <c r="L1" s="326"/>
      <c r="M1" s="326"/>
      <c r="N1" s="326"/>
      <c r="O1" s="326"/>
      <c r="P1" s="326"/>
      <c r="Q1" s="326"/>
      <c r="R1" s="327"/>
    </row>
    <row r="2" spans="1:18" ht="25.5" customHeight="1">
      <c r="A2" s="367"/>
      <c r="B2" s="342"/>
      <c r="C2" s="343"/>
      <c r="D2" s="343"/>
      <c r="E2" s="343"/>
      <c r="F2" s="343"/>
      <c r="G2" s="343"/>
      <c r="H2" s="343"/>
      <c r="I2" s="343"/>
      <c r="J2" s="343"/>
      <c r="K2" s="328" t="s">
        <v>52</v>
      </c>
      <c r="L2" s="329"/>
      <c r="M2" s="329"/>
      <c r="N2" s="329"/>
      <c r="O2" s="329"/>
      <c r="P2" s="329"/>
      <c r="Q2" s="329"/>
      <c r="R2" s="330"/>
    </row>
    <row r="3" spans="1:18" ht="33" customHeight="1">
      <c r="A3" s="367"/>
      <c r="B3" s="344" t="s">
        <v>50</v>
      </c>
      <c r="C3" s="345"/>
      <c r="D3" s="345"/>
      <c r="E3" s="345"/>
      <c r="F3" s="345"/>
      <c r="G3" s="345"/>
      <c r="H3" s="345"/>
      <c r="I3" s="345"/>
      <c r="J3" s="346"/>
      <c r="K3" s="331" t="s">
        <v>53</v>
      </c>
      <c r="L3" s="331"/>
      <c r="M3" s="331"/>
      <c r="N3" s="331"/>
      <c r="O3" s="332" t="s">
        <v>67</v>
      </c>
      <c r="P3" s="332"/>
      <c r="Q3" s="332"/>
      <c r="R3" s="333"/>
    </row>
    <row r="4" spans="1:18" ht="21.75" customHeight="1" thickBot="1">
      <c r="A4" s="367"/>
      <c r="B4" s="347"/>
      <c r="C4" s="348"/>
      <c r="D4" s="348"/>
      <c r="E4" s="348"/>
      <c r="F4" s="348"/>
      <c r="G4" s="348"/>
      <c r="H4" s="348"/>
      <c r="I4" s="348"/>
      <c r="J4" s="349"/>
      <c r="K4" s="360" t="str">
        <f>'POA H.A. '!K4:M4</f>
        <v>Versión 0</v>
      </c>
      <c r="L4" s="361"/>
      <c r="M4" s="361"/>
      <c r="N4" s="362"/>
      <c r="O4" s="363">
        <v>42999</v>
      </c>
      <c r="P4" s="364"/>
      <c r="Q4" s="364"/>
      <c r="R4" s="365"/>
    </row>
    <row r="5" spans="1:18" ht="12.75" customHeight="1">
      <c r="A5" s="334" t="s">
        <v>54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</row>
    <row r="6" spans="1:18" ht="12.75" customHeight="1" thickBot="1">
      <c r="A6" s="33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9"/>
    </row>
    <row r="7" spans="1:18" ht="18" customHeight="1">
      <c r="A7" s="371" t="s">
        <v>165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</row>
    <row r="8" spans="1:18" ht="13.5" thickBot="1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18" s="46" customFormat="1" ht="18" customHeight="1">
      <c r="A9" s="351" t="s">
        <v>88</v>
      </c>
      <c r="B9" s="352"/>
      <c r="C9" s="352"/>
      <c r="D9" s="352"/>
      <c r="E9" s="352"/>
      <c r="F9" s="35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12.75" customHeight="1">
      <c r="A10" s="368" t="s">
        <v>85</v>
      </c>
      <c r="B10" s="369"/>
      <c r="C10" s="303" t="s">
        <v>84</v>
      </c>
      <c r="D10" s="303" t="s">
        <v>81</v>
      </c>
      <c r="E10" s="350" t="s">
        <v>17</v>
      </c>
      <c r="F10" s="350" t="s">
        <v>82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6"/>
    </row>
    <row r="11" spans="1:18" ht="12.75">
      <c r="A11" s="301"/>
      <c r="B11" s="370"/>
      <c r="C11" s="303"/>
      <c r="D11" s="303"/>
      <c r="E11" s="350"/>
      <c r="F11" s="3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97"/>
    </row>
    <row r="12" spans="1:18" ht="12.75">
      <c r="A12" s="291" t="s">
        <v>83</v>
      </c>
      <c r="B12" s="292"/>
      <c r="C12" s="51"/>
      <c r="D12" s="52"/>
      <c r="E12" s="53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97"/>
    </row>
    <row r="13" spans="1:18" ht="12.75">
      <c r="A13" s="291" t="s">
        <v>77</v>
      </c>
      <c r="B13" s="317"/>
      <c r="C13" s="54"/>
      <c r="D13" s="55"/>
      <c r="E13" s="54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98"/>
    </row>
    <row r="14" spans="1:18" ht="12.75">
      <c r="A14" s="291" t="s">
        <v>78</v>
      </c>
      <c r="B14" s="317"/>
      <c r="C14" s="54"/>
      <c r="D14" s="55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98"/>
    </row>
    <row r="15" spans="1:18" ht="12.75">
      <c r="A15" s="291" t="s">
        <v>79</v>
      </c>
      <c r="B15" s="317"/>
      <c r="C15" s="54"/>
      <c r="D15" s="55"/>
      <c r="E15" s="54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98"/>
    </row>
    <row r="16" spans="1:18" ht="12.75">
      <c r="A16" s="291" t="s">
        <v>80</v>
      </c>
      <c r="B16" s="317"/>
      <c r="C16" s="54"/>
      <c r="D16" s="55"/>
      <c r="E16" s="54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98"/>
    </row>
    <row r="17" spans="1:18" ht="13.5" thickBot="1">
      <c r="A17" s="307" t="s">
        <v>29</v>
      </c>
      <c r="B17" s="308"/>
      <c r="C17" s="308"/>
      <c r="D17" s="308"/>
      <c r="E17" s="309"/>
      <c r="F17" s="65">
        <f>SUM(F12:F16)</f>
        <v>0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ht="18.75" customHeight="1">
      <c r="A18" s="355" t="s">
        <v>98</v>
      </c>
      <c r="B18" s="356"/>
      <c r="C18" s="356"/>
      <c r="D18" s="356"/>
      <c r="E18" s="356"/>
      <c r="F18" s="3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s="6" customFormat="1" ht="11.25" customHeight="1">
      <c r="A19" s="318" t="s">
        <v>15</v>
      </c>
      <c r="B19" s="303" t="s">
        <v>16</v>
      </c>
      <c r="C19" s="350" t="s">
        <v>17</v>
      </c>
      <c r="D19" s="373" t="s">
        <v>18</v>
      </c>
      <c r="E19" s="374" t="s">
        <v>19</v>
      </c>
      <c r="F19" s="350" t="s">
        <v>20</v>
      </c>
      <c r="G19" s="357" t="s">
        <v>21</v>
      </c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9"/>
    </row>
    <row r="20" spans="1:18" s="7" customFormat="1" ht="16.5">
      <c r="A20" s="318"/>
      <c r="B20" s="303"/>
      <c r="C20" s="350"/>
      <c r="D20" s="373"/>
      <c r="E20" s="374"/>
      <c r="F20" s="350"/>
      <c r="G20" s="59" t="s">
        <v>22</v>
      </c>
      <c r="H20" s="59" t="s">
        <v>59</v>
      </c>
      <c r="I20" s="59" t="s">
        <v>23</v>
      </c>
      <c r="J20" s="59" t="s">
        <v>24</v>
      </c>
      <c r="K20" s="59" t="s">
        <v>25</v>
      </c>
      <c r="L20" s="59" t="s">
        <v>26</v>
      </c>
      <c r="M20" s="59" t="s">
        <v>27</v>
      </c>
      <c r="N20" s="59" t="s">
        <v>28</v>
      </c>
      <c r="O20" s="59" t="s">
        <v>55</v>
      </c>
      <c r="P20" s="59" t="s">
        <v>56</v>
      </c>
      <c r="Q20" s="59" t="s">
        <v>57</v>
      </c>
      <c r="R20" s="60" t="s">
        <v>58</v>
      </c>
    </row>
    <row r="21" spans="1:18" ht="15" customHeight="1" thickBot="1">
      <c r="A21" s="185" t="s">
        <v>181</v>
      </c>
      <c r="B21" s="63" t="s">
        <v>182</v>
      </c>
      <c r="C21" s="62">
        <v>1</v>
      </c>
      <c r="D21" s="90">
        <v>1275000</v>
      </c>
      <c r="E21" s="186">
        <v>7</v>
      </c>
      <c r="F21" s="201">
        <f aca="true" t="shared" si="0" ref="F21:F26">C21*D21*E21</f>
        <v>8925000</v>
      </c>
      <c r="G21" s="187"/>
      <c r="H21" s="187"/>
      <c r="I21" s="187"/>
      <c r="J21" s="187"/>
      <c r="K21" s="187"/>
      <c r="L21" s="187"/>
      <c r="M21" s="187"/>
      <c r="N21" s="187"/>
      <c r="O21" s="63"/>
      <c r="P21" s="63"/>
      <c r="Q21" s="63"/>
      <c r="R21" s="64"/>
    </row>
    <row r="22" spans="1:18" ht="15" customHeight="1" thickBot="1">
      <c r="A22" s="185" t="s">
        <v>210</v>
      </c>
      <c r="B22" s="63" t="s">
        <v>182</v>
      </c>
      <c r="C22" s="62">
        <v>1</v>
      </c>
      <c r="D22" s="90">
        <v>1275000</v>
      </c>
      <c r="E22" s="186">
        <v>3.5</v>
      </c>
      <c r="F22" s="201">
        <f t="shared" si="0"/>
        <v>4462500</v>
      </c>
      <c r="G22" s="187"/>
      <c r="H22" s="187"/>
      <c r="I22" s="187"/>
      <c r="J22" s="187"/>
      <c r="K22" s="187"/>
      <c r="L22" s="187"/>
      <c r="M22" s="187"/>
      <c r="N22" s="187"/>
      <c r="O22" s="63"/>
      <c r="P22" s="63"/>
      <c r="Q22" s="63"/>
      <c r="R22" s="64"/>
    </row>
    <row r="23" spans="1:18" ht="13.5" thickBot="1">
      <c r="A23" s="185" t="s">
        <v>183</v>
      </c>
      <c r="B23" s="200" t="s">
        <v>184</v>
      </c>
      <c r="C23" s="62">
        <v>1</v>
      </c>
      <c r="D23" s="55">
        <v>3061000</v>
      </c>
      <c r="E23" s="54">
        <v>7</v>
      </c>
      <c r="F23" s="201">
        <f t="shared" si="0"/>
        <v>21427000</v>
      </c>
      <c r="G23" s="187"/>
      <c r="H23" s="187"/>
      <c r="I23" s="187"/>
      <c r="J23" s="187"/>
      <c r="K23" s="187"/>
      <c r="L23" s="187"/>
      <c r="M23" s="187"/>
      <c r="N23" s="187"/>
      <c r="O23" s="63"/>
      <c r="P23" s="63"/>
      <c r="Q23" s="63"/>
      <c r="R23" s="64"/>
    </row>
    <row r="24" spans="1:18" ht="13.5" thickBot="1">
      <c r="A24" s="185" t="s">
        <v>211</v>
      </c>
      <c r="B24" s="200" t="s">
        <v>184</v>
      </c>
      <c r="C24" s="62">
        <v>1</v>
      </c>
      <c r="D24" s="55">
        <v>3061000</v>
      </c>
      <c r="E24" s="54">
        <v>3.5</v>
      </c>
      <c r="F24" s="201">
        <f t="shared" si="0"/>
        <v>10713500</v>
      </c>
      <c r="G24" s="187"/>
      <c r="H24" s="187"/>
      <c r="I24" s="187"/>
      <c r="J24" s="187"/>
      <c r="K24" s="187"/>
      <c r="L24" s="187"/>
      <c r="M24" s="187"/>
      <c r="N24" s="187"/>
      <c r="O24" s="63"/>
      <c r="P24" s="63"/>
      <c r="Q24" s="63"/>
      <c r="R24" s="64"/>
    </row>
    <row r="25" spans="1:18" ht="13.5" thickBot="1">
      <c r="A25" s="61" t="s">
        <v>185</v>
      </c>
      <c r="B25" s="51" t="s">
        <v>186</v>
      </c>
      <c r="C25" s="62">
        <v>1</v>
      </c>
      <c r="D25" s="55">
        <v>3698000</v>
      </c>
      <c r="E25" s="54">
        <v>7</v>
      </c>
      <c r="F25" s="201">
        <f t="shared" si="0"/>
        <v>25886000</v>
      </c>
      <c r="G25" s="187"/>
      <c r="H25" s="187"/>
      <c r="I25" s="187"/>
      <c r="J25" s="187"/>
      <c r="K25" s="187"/>
      <c r="L25" s="187"/>
      <c r="M25" s="187"/>
      <c r="N25" s="187"/>
      <c r="O25" s="63"/>
      <c r="P25" s="63"/>
      <c r="Q25" s="63"/>
      <c r="R25" s="64"/>
    </row>
    <row r="26" spans="1:18" ht="13.5" thickBot="1">
      <c r="A26" s="61" t="s">
        <v>212</v>
      </c>
      <c r="B26" s="51" t="s">
        <v>186</v>
      </c>
      <c r="C26" s="62">
        <v>1</v>
      </c>
      <c r="D26" s="55">
        <v>3698000</v>
      </c>
      <c r="E26" s="54">
        <v>3.5</v>
      </c>
      <c r="F26" s="201">
        <f t="shared" si="0"/>
        <v>12943000</v>
      </c>
      <c r="G26" s="187"/>
      <c r="H26" s="187"/>
      <c r="I26" s="187"/>
      <c r="J26" s="187"/>
      <c r="K26" s="187"/>
      <c r="L26" s="187"/>
      <c r="M26" s="187"/>
      <c r="N26" s="187"/>
      <c r="O26" s="63"/>
      <c r="P26" s="63"/>
      <c r="Q26" s="63"/>
      <c r="R26" s="64"/>
    </row>
    <row r="27" spans="1:18" ht="12.75">
      <c r="A27" s="61"/>
      <c r="B27" s="51"/>
      <c r="C27" s="62"/>
      <c r="D27" s="55"/>
      <c r="E27" s="54"/>
      <c r="F27" s="55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3.5" thickBot="1">
      <c r="A28" s="307" t="s">
        <v>29</v>
      </c>
      <c r="B28" s="308"/>
      <c r="C28" s="308"/>
      <c r="D28" s="308"/>
      <c r="E28" s="309"/>
      <c r="F28" s="55">
        <f>SUM(F21:F27)</f>
        <v>84357000</v>
      </c>
      <c r="G28" s="313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5"/>
    </row>
    <row r="29" spans="1:18" s="3" customFormat="1" ht="18" customHeight="1" thickBot="1">
      <c r="A29" s="355" t="s">
        <v>30</v>
      </c>
      <c r="B29" s="356"/>
      <c r="C29" s="356"/>
      <c r="D29" s="356"/>
      <c r="E29" s="356"/>
      <c r="F29" s="35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1:18" s="8" customFormat="1" ht="16.5" customHeight="1">
      <c r="A30" s="375" t="s">
        <v>31</v>
      </c>
      <c r="B30" s="376"/>
      <c r="C30" s="279" t="s">
        <v>32</v>
      </c>
      <c r="D30" s="379" t="s">
        <v>17</v>
      </c>
      <c r="E30" s="306" t="s">
        <v>33</v>
      </c>
      <c r="F30" s="279" t="s">
        <v>20</v>
      </c>
      <c r="G30" s="357" t="s">
        <v>21</v>
      </c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9"/>
    </row>
    <row r="31" spans="1:18" s="6" customFormat="1" ht="14.25" customHeight="1">
      <c r="A31" s="377"/>
      <c r="B31" s="378"/>
      <c r="C31" s="280"/>
      <c r="D31" s="380"/>
      <c r="E31" s="305"/>
      <c r="F31" s="280"/>
      <c r="G31" s="59" t="s">
        <v>22</v>
      </c>
      <c r="H31" s="59" t="s">
        <v>59</v>
      </c>
      <c r="I31" s="59" t="s">
        <v>23</v>
      </c>
      <c r="J31" s="59" t="s">
        <v>24</v>
      </c>
      <c r="K31" s="59" t="s">
        <v>25</v>
      </c>
      <c r="L31" s="59" t="s">
        <v>26</v>
      </c>
      <c r="M31" s="59" t="s">
        <v>27</v>
      </c>
      <c r="N31" s="59" t="s">
        <v>28</v>
      </c>
      <c r="O31" s="59" t="s">
        <v>55</v>
      </c>
      <c r="P31" s="59" t="s">
        <v>56</v>
      </c>
      <c r="Q31" s="59" t="s">
        <v>57</v>
      </c>
      <c r="R31" s="60" t="s">
        <v>58</v>
      </c>
    </row>
    <row r="32" spans="1:18" s="6" customFormat="1" ht="14.25" customHeight="1">
      <c r="A32" s="383" t="s">
        <v>202</v>
      </c>
      <c r="B32" s="390"/>
      <c r="C32" s="68" t="s">
        <v>203</v>
      </c>
      <c r="D32" s="212">
        <v>51400.21198194041</v>
      </c>
      <c r="E32" s="209"/>
      <c r="F32" s="68">
        <v>41120169.58555233</v>
      </c>
      <c r="G32" s="59"/>
      <c r="H32" s="214"/>
      <c r="I32" s="214"/>
      <c r="J32" s="214"/>
      <c r="K32" s="214"/>
      <c r="L32" s="214"/>
      <c r="M32" s="59"/>
      <c r="N32" s="59"/>
      <c r="O32" s="59"/>
      <c r="P32" s="59"/>
      <c r="Q32" s="59"/>
      <c r="R32" s="60"/>
    </row>
    <row r="33" spans="1:18" s="7" customFormat="1" ht="12.75" customHeight="1">
      <c r="A33" s="383" t="s">
        <v>195</v>
      </c>
      <c r="B33" s="384"/>
      <c r="C33" s="68" t="s">
        <v>204</v>
      </c>
      <c r="D33" s="213">
        <v>11681.866359531832</v>
      </c>
      <c r="E33" s="69"/>
      <c r="F33" s="55">
        <v>14018239.631438198</v>
      </c>
      <c r="G33" s="59"/>
      <c r="H33" s="214"/>
      <c r="I33" s="214"/>
      <c r="J33" s="214"/>
      <c r="K33" s="214"/>
      <c r="L33" s="214"/>
      <c r="M33" s="59"/>
      <c r="N33" s="59"/>
      <c r="O33" s="59"/>
      <c r="P33" s="59"/>
      <c r="Q33" s="59"/>
      <c r="R33" s="60"/>
    </row>
    <row r="34" spans="1:18" s="7" customFormat="1" ht="12.75" customHeight="1">
      <c r="A34" s="208" t="s">
        <v>196</v>
      </c>
      <c r="B34" s="207"/>
      <c r="C34" s="68" t="s">
        <v>204</v>
      </c>
      <c r="D34" s="213">
        <v>7009.1198157191475</v>
      </c>
      <c r="E34" s="52"/>
      <c r="F34" s="55">
        <v>17522799.539297868</v>
      </c>
      <c r="G34" s="59"/>
      <c r="H34" s="214"/>
      <c r="I34" s="214"/>
      <c r="J34" s="214"/>
      <c r="K34" s="214"/>
      <c r="L34" s="214"/>
      <c r="M34" s="59"/>
      <c r="N34" s="59"/>
      <c r="O34" s="59"/>
      <c r="P34" s="59"/>
      <c r="Q34" s="59"/>
      <c r="R34" s="60"/>
    </row>
    <row r="35" spans="1:18" s="7" customFormat="1" ht="12.75" customHeight="1">
      <c r="A35" s="381" t="s">
        <v>197</v>
      </c>
      <c r="B35" s="382"/>
      <c r="C35" s="68" t="s">
        <v>204</v>
      </c>
      <c r="D35" s="213">
        <v>467.2746543812765</v>
      </c>
      <c r="E35" s="205"/>
      <c r="F35" s="55">
        <v>2102735.9447157444</v>
      </c>
      <c r="G35" s="59"/>
      <c r="H35" s="214"/>
      <c r="I35" s="214"/>
      <c r="J35" s="214"/>
      <c r="K35" s="214"/>
      <c r="L35" s="214"/>
      <c r="M35" s="59"/>
      <c r="N35" s="59"/>
      <c r="O35" s="59"/>
      <c r="P35" s="59"/>
      <c r="Q35" s="59"/>
      <c r="R35" s="60"/>
    </row>
    <row r="36" spans="1:18" s="7" customFormat="1" ht="12.75" customHeight="1">
      <c r="A36" s="381" t="s">
        <v>198</v>
      </c>
      <c r="B36" s="382"/>
      <c r="C36" s="68"/>
      <c r="D36" s="213"/>
      <c r="E36" s="205"/>
      <c r="F36" s="55">
        <v>170462</v>
      </c>
      <c r="G36" s="59"/>
      <c r="H36" s="214"/>
      <c r="I36" s="214"/>
      <c r="J36" s="214"/>
      <c r="K36" s="214"/>
      <c r="L36" s="214"/>
      <c r="M36" s="59"/>
      <c r="N36" s="59"/>
      <c r="O36" s="59"/>
      <c r="P36" s="59"/>
      <c r="Q36" s="59"/>
      <c r="R36" s="60"/>
    </row>
    <row r="37" spans="1:18" s="7" customFormat="1" ht="12.75" customHeight="1">
      <c r="A37" s="381" t="s">
        <v>199</v>
      </c>
      <c r="B37" s="382"/>
      <c r="C37" s="211" t="s">
        <v>205</v>
      </c>
      <c r="D37" s="213">
        <v>2150</v>
      </c>
      <c r="E37" s="52"/>
      <c r="F37" s="55">
        <v>21500000</v>
      </c>
      <c r="G37" s="59"/>
      <c r="H37" s="214"/>
      <c r="I37" s="214"/>
      <c r="J37" s="214"/>
      <c r="K37" s="214"/>
      <c r="L37" s="214"/>
      <c r="M37" s="59"/>
      <c r="N37" s="59"/>
      <c r="O37" s="59"/>
      <c r="P37" s="59"/>
      <c r="Q37" s="59"/>
      <c r="R37" s="60"/>
    </row>
    <row r="38" spans="1:18" s="7" customFormat="1" ht="12.75" customHeight="1">
      <c r="A38" s="381" t="s">
        <v>200</v>
      </c>
      <c r="B38" s="382"/>
      <c r="C38" s="211" t="s">
        <v>206</v>
      </c>
      <c r="D38" s="213">
        <v>40</v>
      </c>
      <c r="E38" s="205"/>
      <c r="F38" s="55">
        <v>6400000</v>
      </c>
      <c r="G38" s="59"/>
      <c r="H38" s="214"/>
      <c r="I38" s="214"/>
      <c r="J38" s="214"/>
      <c r="K38" s="214"/>
      <c r="L38" s="214"/>
      <c r="M38" s="59"/>
      <c r="N38" s="59"/>
      <c r="O38" s="59"/>
      <c r="P38" s="59"/>
      <c r="Q38" s="59"/>
      <c r="R38" s="60"/>
    </row>
    <row r="39" spans="1:18" s="7" customFormat="1" ht="12.75" customHeight="1">
      <c r="A39" s="206" t="s">
        <v>201</v>
      </c>
      <c r="B39" s="210"/>
      <c r="C39" s="211" t="s">
        <v>204</v>
      </c>
      <c r="D39" s="213">
        <v>50</v>
      </c>
      <c r="E39" s="205"/>
      <c r="F39" s="55">
        <v>275000</v>
      </c>
      <c r="G39" s="59"/>
      <c r="H39" s="214"/>
      <c r="I39" s="214"/>
      <c r="J39" s="214"/>
      <c r="K39" s="214"/>
      <c r="L39" s="214"/>
      <c r="M39" s="59"/>
      <c r="N39" s="59"/>
      <c r="O39" s="59"/>
      <c r="P39" s="59"/>
      <c r="Q39" s="59"/>
      <c r="R39" s="60"/>
    </row>
    <row r="40" spans="1:18" s="7" customFormat="1" ht="12.75" customHeight="1">
      <c r="A40" s="381"/>
      <c r="B40" s="382"/>
      <c r="C40" s="211"/>
      <c r="D40" s="213"/>
      <c r="E40" s="52"/>
      <c r="F40" s="55"/>
      <c r="G40" s="59"/>
      <c r="H40" s="214"/>
      <c r="I40" s="214"/>
      <c r="J40" s="214"/>
      <c r="K40" s="214"/>
      <c r="L40" s="214"/>
      <c r="M40" s="59"/>
      <c r="N40" s="59"/>
      <c r="O40" s="59"/>
      <c r="P40" s="59"/>
      <c r="Q40" s="59"/>
      <c r="R40" s="60"/>
    </row>
    <row r="41" spans="1:18" ht="12.75" customHeight="1" thickBot="1">
      <c r="A41" s="307" t="s">
        <v>29</v>
      </c>
      <c r="B41" s="308"/>
      <c r="C41" s="308"/>
      <c r="D41" s="308"/>
      <c r="E41" s="309"/>
      <c r="F41" s="65">
        <f>SUM(F32:F40)</f>
        <v>103109406.70100413</v>
      </c>
      <c r="G41" s="70"/>
      <c r="H41" s="71"/>
      <c r="I41" s="71"/>
      <c r="J41" s="71"/>
      <c r="K41" s="71"/>
      <c r="L41" s="71"/>
      <c r="M41" s="72"/>
      <c r="N41" s="73"/>
      <c r="O41" s="73"/>
      <c r="P41" s="73"/>
      <c r="Q41" s="73"/>
      <c r="R41" s="74"/>
    </row>
    <row r="42" spans="1:18" s="3" customFormat="1" ht="18.75" customHeight="1" thickBot="1">
      <c r="A42" s="353" t="s">
        <v>34</v>
      </c>
      <c r="B42" s="354"/>
      <c r="C42" s="354"/>
      <c r="D42" s="354"/>
      <c r="E42" s="354"/>
      <c r="F42" s="354"/>
      <c r="G42" s="313"/>
      <c r="H42" s="314"/>
      <c r="I42" s="314"/>
      <c r="J42" s="314"/>
      <c r="K42" s="314"/>
      <c r="L42" s="314"/>
      <c r="M42" s="314"/>
      <c r="N42" s="66"/>
      <c r="O42" s="66"/>
      <c r="P42" s="66"/>
      <c r="Q42" s="66"/>
      <c r="R42" s="67"/>
    </row>
    <row r="43" spans="1:18" s="3" customFormat="1" ht="12.75">
      <c r="A43" s="75"/>
      <c r="B43" s="76"/>
      <c r="C43" s="77"/>
      <c r="D43" s="78"/>
      <c r="E43" s="79"/>
      <c r="F43" s="78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</row>
    <row r="44" spans="1:18" s="6" customFormat="1" ht="15.75" customHeight="1">
      <c r="A44" s="375" t="s">
        <v>31</v>
      </c>
      <c r="B44" s="376"/>
      <c r="C44" s="279" t="s">
        <v>32</v>
      </c>
      <c r="D44" s="379" t="s">
        <v>17</v>
      </c>
      <c r="E44" s="306" t="s">
        <v>33</v>
      </c>
      <c r="F44" s="279" t="s">
        <v>20</v>
      </c>
      <c r="G44" s="357" t="s">
        <v>21</v>
      </c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9"/>
    </row>
    <row r="45" spans="1:18" s="7" customFormat="1" ht="13.5" customHeight="1">
      <c r="A45" s="377"/>
      <c r="B45" s="378"/>
      <c r="C45" s="280"/>
      <c r="D45" s="380"/>
      <c r="E45" s="305"/>
      <c r="F45" s="280"/>
      <c r="G45" s="59" t="s">
        <v>22</v>
      </c>
      <c r="H45" s="59" t="s">
        <v>59</v>
      </c>
      <c r="I45" s="59" t="s">
        <v>23</v>
      </c>
      <c r="J45" s="59" t="s">
        <v>24</v>
      </c>
      <c r="K45" s="59" t="s">
        <v>25</v>
      </c>
      <c r="L45" s="59" t="s">
        <v>26</v>
      </c>
      <c r="M45" s="59" t="s">
        <v>27</v>
      </c>
      <c r="N45" s="59" t="s">
        <v>28</v>
      </c>
      <c r="O45" s="59" t="s">
        <v>55</v>
      </c>
      <c r="P45" s="59" t="s">
        <v>56</v>
      </c>
      <c r="Q45" s="59" t="s">
        <v>57</v>
      </c>
      <c r="R45" s="60" t="s">
        <v>58</v>
      </c>
    </row>
    <row r="46" spans="1:18" ht="12.75">
      <c r="A46" s="316"/>
      <c r="B46" s="289"/>
      <c r="C46" s="62"/>
      <c r="D46" s="55"/>
      <c r="E46" s="68"/>
      <c r="F46" s="55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1:18" ht="12.75">
      <c r="A47" s="317"/>
      <c r="B47" s="292"/>
      <c r="C47" s="62"/>
      <c r="D47" s="55"/>
      <c r="E47" s="54"/>
      <c r="F47" s="55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</row>
    <row r="48" spans="1:18" ht="12.75">
      <c r="A48" s="317"/>
      <c r="B48" s="292"/>
      <c r="C48" s="62"/>
      <c r="D48" s="55"/>
      <c r="E48" s="54"/>
      <c r="F48" s="55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</row>
    <row r="49" spans="1:18" ht="12.75">
      <c r="A49" s="317"/>
      <c r="B49" s="292"/>
      <c r="C49" s="62"/>
      <c r="D49" s="55"/>
      <c r="E49" s="54"/>
      <c r="F49" s="55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</row>
    <row r="50" spans="1:18" ht="13.5" thickBot="1">
      <c r="A50" s="307" t="s">
        <v>29</v>
      </c>
      <c r="B50" s="308"/>
      <c r="C50" s="308"/>
      <c r="D50" s="308"/>
      <c r="E50" s="309"/>
      <c r="F50" s="82">
        <f>SUM(F46:F49)</f>
        <v>0</v>
      </c>
      <c r="G50" s="285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372"/>
    </row>
    <row r="51" spans="1:18" ht="21" customHeight="1" thickBot="1">
      <c r="A51" s="83" t="s">
        <v>37</v>
      </c>
      <c r="B51" s="84"/>
      <c r="C51" s="85"/>
      <c r="D51" s="86"/>
      <c r="E51" s="87"/>
      <c r="F51" s="8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7"/>
    </row>
    <row r="52" spans="1:18" s="6" customFormat="1" ht="16.5" customHeight="1">
      <c r="A52" s="299" t="s">
        <v>15</v>
      </c>
      <c r="B52" s="300"/>
      <c r="C52" s="303" t="s">
        <v>35</v>
      </c>
      <c r="D52" s="304" t="s">
        <v>17</v>
      </c>
      <c r="E52" s="306" t="s">
        <v>33</v>
      </c>
      <c r="F52" s="279" t="s">
        <v>20</v>
      </c>
      <c r="G52" s="281" t="s">
        <v>21</v>
      </c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</row>
    <row r="53" spans="1:18" s="7" customFormat="1" ht="13.5" customHeight="1">
      <c r="A53" s="301"/>
      <c r="B53" s="302"/>
      <c r="C53" s="303"/>
      <c r="D53" s="305"/>
      <c r="E53" s="305"/>
      <c r="F53" s="280"/>
      <c r="G53" s="59" t="s">
        <v>22</v>
      </c>
      <c r="H53" s="59" t="s">
        <v>59</v>
      </c>
      <c r="I53" s="59" t="s">
        <v>23</v>
      </c>
      <c r="J53" s="59" t="s">
        <v>24</v>
      </c>
      <c r="K53" s="59" t="s">
        <v>25</v>
      </c>
      <c r="L53" s="59" t="s">
        <v>26</v>
      </c>
      <c r="M53" s="59" t="s">
        <v>27</v>
      </c>
      <c r="N53" s="59" t="s">
        <v>28</v>
      </c>
      <c r="O53" s="59" t="s">
        <v>55</v>
      </c>
      <c r="P53" s="59" t="s">
        <v>56</v>
      </c>
      <c r="Q53" s="59" t="s">
        <v>57</v>
      </c>
      <c r="R53" s="60" t="s">
        <v>58</v>
      </c>
    </row>
    <row r="54" spans="1:18" ht="12.75">
      <c r="A54" s="301"/>
      <c r="B54" s="302"/>
      <c r="C54" s="62"/>
      <c r="D54" s="55"/>
      <c r="E54" s="54"/>
      <c r="F54" s="55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</row>
    <row r="55" spans="1:18" ht="12.75">
      <c r="A55" s="385"/>
      <c r="B55" s="386"/>
      <c r="C55" s="62"/>
      <c r="D55" s="55"/>
      <c r="E55" s="54"/>
      <c r="F55" s="55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</row>
    <row r="56" spans="1:18" ht="12.75">
      <c r="A56" s="385"/>
      <c r="B56" s="386"/>
      <c r="C56" s="62"/>
      <c r="D56" s="55"/>
      <c r="E56" s="54"/>
      <c r="F56" s="55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</row>
    <row r="57" spans="1:18" ht="12.75">
      <c r="A57" s="88"/>
      <c r="B57" s="89"/>
      <c r="C57" s="62"/>
      <c r="D57" s="55"/>
      <c r="E57" s="54"/>
      <c r="F57" s="55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58" spans="1:18" ht="13.5" thickBot="1">
      <c r="A58" s="307" t="s">
        <v>29</v>
      </c>
      <c r="B58" s="308"/>
      <c r="C58" s="308"/>
      <c r="D58" s="308"/>
      <c r="E58" s="309"/>
      <c r="F58" s="82">
        <f>SUM(F54:F57)</f>
        <v>0</v>
      </c>
      <c r="G58" s="313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5"/>
    </row>
    <row r="59" spans="1:18" ht="21.75" customHeight="1" thickBot="1">
      <c r="A59" s="83" t="s">
        <v>38</v>
      </c>
      <c r="B59" s="84"/>
      <c r="C59" s="85"/>
      <c r="D59" s="86"/>
      <c r="E59" s="87"/>
      <c r="F59" s="8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7"/>
    </row>
    <row r="60" spans="1:18" s="6" customFormat="1" ht="12.75" customHeight="1">
      <c r="A60" s="318" t="s">
        <v>15</v>
      </c>
      <c r="B60" s="303" t="s">
        <v>39</v>
      </c>
      <c r="C60" s="387" t="s">
        <v>40</v>
      </c>
      <c r="D60" s="389" t="s">
        <v>41</v>
      </c>
      <c r="E60" s="303" t="s">
        <v>42</v>
      </c>
      <c r="F60" s="279" t="s">
        <v>20</v>
      </c>
      <c r="G60" s="281" t="s">
        <v>21</v>
      </c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</row>
    <row r="61" spans="1:18" s="7" customFormat="1" ht="13.5" customHeight="1">
      <c r="A61" s="318"/>
      <c r="B61" s="303"/>
      <c r="C61" s="388"/>
      <c r="D61" s="389"/>
      <c r="E61" s="303"/>
      <c r="F61" s="280"/>
      <c r="G61" s="59" t="s">
        <v>22</v>
      </c>
      <c r="H61" s="59" t="s">
        <v>59</v>
      </c>
      <c r="I61" s="59" t="s">
        <v>23</v>
      </c>
      <c r="J61" s="59" t="s">
        <v>24</v>
      </c>
      <c r="K61" s="59" t="s">
        <v>25</v>
      </c>
      <c r="L61" s="59" t="s">
        <v>26</v>
      </c>
      <c r="M61" s="59" t="s">
        <v>27</v>
      </c>
      <c r="N61" s="59" t="s">
        <v>28</v>
      </c>
      <c r="O61" s="59" t="s">
        <v>55</v>
      </c>
      <c r="P61" s="59" t="s">
        <v>56</v>
      </c>
      <c r="Q61" s="59" t="s">
        <v>57</v>
      </c>
      <c r="R61" s="60" t="s">
        <v>58</v>
      </c>
    </row>
    <row r="62" spans="1:18" ht="12.75">
      <c r="A62" s="61" t="s">
        <v>207</v>
      </c>
      <c r="B62" s="54">
        <v>8</v>
      </c>
      <c r="C62" s="55">
        <f>+'[1]POA'!$F$56</f>
        <v>126030904.83359505</v>
      </c>
      <c r="D62" s="55"/>
      <c r="E62" s="54"/>
      <c r="F62" s="55">
        <f>C62</f>
        <v>126030904.83359505</v>
      </c>
      <c r="G62" s="63"/>
      <c r="H62" s="63"/>
      <c r="I62" s="187"/>
      <c r="J62" s="63"/>
      <c r="K62" s="63"/>
      <c r="L62" s="63"/>
      <c r="M62" s="63"/>
      <c r="N62" s="63"/>
      <c r="O62" s="63"/>
      <c r="P62" s="63"/>
      <c r="Q62" s="63"/>
      <c r="R62" s="64"/>
    </row>
    <row r="63" spans="1:18" ht="12.75">
      <c r="A63" s="61"/>
      <c r="B63" s="54"/>
      <c r="C63" s="62"/>
      <c r="D63" s="55"/>
      <c r="E63" s="54"/>
      <c r="F63" s="55"/>
      <c r="G63" s="63"/>
      <c r="H63" s="63"/>
      <c r="I63" s="187"/>
      <c r="J63" s="63"/>
      <c r="K63" s="63"/>
      <c r="L63" s="63"/>
      <c r="M63" s="63"/>
      <c r="N63" s="63"/>
      <c r="O63" s="63"/>
      <c r="P63" s="63"/>
      <c r="Q63" s="63"/>
      <c r="R63" s="64"/>
    </row>
    <row r="64" spans="1:18" ht="12.75">
      <c r="A64" s="61"/>
      <c r="B64" s="54"/>
      <c r="C64" s="62"/>
      <c r="D64" s="55"/>
      <c r="E64" s="54"/>
      <c r="F64" s="55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1:18" ht="12.75">
      <c r="A65" s="61"/>
      <c r="B65" s="54"/>
      <c r="C65" s="62"/>
      <c r="D65" s="55"/>
      <c r="E65" s="54"/>
      <c r="F65" s="55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ht="13.5" thickBot="1">
      <c r="A66" s="307" t="s">
        <v>29</v>
      </c>
      <c r="B66" s="308"/>
      <c r="C66" s="308"/>
      <c r="D66" s="308"/>
      <c r="E66" s="309"/>
      <c r="F66" s="90">
        <f>SUM(F62:F65)</f>
        <v>126030904.83359505</v>
      </c>
      <c r="G66" s="313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5"/>
    </row>
    <row r="67" spans="1:18" ht="22.5" customHeight="1" thickBot="1">
      <c r="A67" s="83" t="s">
        <v>43</v>
      </c>
      <c r="B67" s="84"/>
      <c r="C67" s="85"/>
      <c r="D67" s="86"/>
      <c r="E67" s="87"/>
      <c r="F67" s="8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spans="1:18" s="6" customFormat="1" ht="12.75" customHeight="1">
      <c r="A68" s="299" t="s">
        <v>15</v>
      </c>
      <c r="B68" s="391"/>
      <c r="C68" s="391"/>
      <c r="D68" s="300"/>
      <c r="E68" s="303" t="s">
        <v>39</v>
      </c>
      <c r="F68" s="350" t="s">
        <v>36</v>
      </c>
      <c r="G68" s="281" t="s">
        <v>21</v>
      </c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3"/>
    </row>
    <row r="69" spans="1:18" s="7" customFormat="1" ht="13.5" customHeight="1">
      <c r="A69" s="301"/>
      <c r="B69" s="370"/>
      <c r="C69" s="370"/>
      <c r="D69" s="302"/>
      <c r="E69" s="303"/>
      <c r="F69" s="350"/>
      <c r="G69" s="59" t="s">
        <v>22</v>
      </c>
      <c r="H69" s="59" t="s">
        <v>59</v>
      </c>
      <c r="I69" s="59" t="s">
        <v>23</v>
      </c>
      <c r="J69" s="59" t="s">
        <v>24</v>
      </c>
      <c r="K69" s="59" t="s">
        <v>25</v>
      </c>
      <c r="L69" s="59" t="s">
        <v>26</v>
      </c>
      <c r="M69" s="59" t="s">
        <v>27</v>
      </c>
      <c r="N69" s="59" t="s">
        <v>28</v>
      </c>
      <c r="O69" s="59" t="s">
        <v>55</v>
      </c>
      <c r="P69" s="59" t="s">
        <v>56</v>
      </c>
      <c r="Q69" s="59" t="s">
        <v>57</v>
      </c>
      <c r="R69" s="60" t="s">
        <v>58</v>
      </c>
    </row>
    <row r="70" spans="1:18" ht="12.75">
      <c r="A70" s="319"/>
      <c r="B70" s="317"/>
      <c r="C70" s="317"/>
      <c r="D70" s="292"/>
      <c r="E70" s="54"/>
      <c r="F70" s="55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63"/>
      <c r="R70" s="64"/>
    </row>
    <row r="71" spans="1:18" ht="12.75">
      <c r="A71" s="291"/>
      <c r="B71" s="317"/>
      <c r="C71" s="317"/>
      <c r="D71" s="292"/>
      <c r="E71" s="54"/>
      <c r="F71" s="55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2" spans="1:18" ht="12.75">
      <c r="A72" s="291"/>
      <c r="B72" s="317"/>
      <c r="C72" s="317"/>
      <c r="D72" s="292"/>
      <c r="E72" s="54"/>
      <c r="F72" s="55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</row>
    <row r="73" spans="1:18" ht="12.75">
      <c r="A73" s="291"/>
      <c r="B73" s="317"/>
      <c r="C73" s="317"/>
      <c r="D73" s="292"/>
      <c r="E73" s="54"/>
      <c r="F73" s="55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ht="13.5" thickBot="1">
      <c r="A74" s="307" t="s">
        <v>29</v>
      </c>
      <c r="B74" s="308"/>
      <c r="C74" s="308"/>
      <c r="D74" s="308"/>
      <c r="E74" s="309"/>
      <c r="F74" s="90">
        <f>SUM(F70:F73)</f>
        <v>0</v>
      </c>
      <c r="G74" s="313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5"/>
    </row>
    <row r="75" spans="1:18" s="3" customFormat="1" ht="19.5" customHeight="1" thickBot="1">
      <c r="A75" s="83" t="s">
        <v>44</v>
      </c>
      <c r="B75" s="84"/>
      <c r="C75" s="85"/>
      <c r="D75" s="86"/>
      <c r="E75" s="87"/>
      <c r="F75" s="8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1:18" s="6" customFormat="1" ht="12.75" customHeight="1">
      <c r="A76" s="299" t="s">
        <v>15</v>
      </c>
      <c r="B76" s="300"/>
      <c r="C76" s="303" t="s">
        <v>35</v>
      </c>
      <c r="D76" s="304" t="s">
        <v>17</v>
      </c>
      <c r="E76" s="306" t="s">
        <v>33</v>
      </c>
      <c r="F76" s="279" t="s">
        <v>20</v>
      </c>
      <c r="G76" s="281" t="s">
        <v>21</v>
      </c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3"/>
    </row>
    <row r="77" spans="1:18" s="7" customFormat="1" ht="13.5" customHeight="1">
      <c r="A77" s="301"/>
      <c r="B77" s="302"/>
      <c r="C77" s="303"/>
      <c r="D77" s="305"/>
      <c r="E77" s="305"/>
      <c r="F77" s="280"/>
      <c r="G77" s="59" t="s">
        <v>22</v>
      </c>
      <c r="H77" s="59" t="s">
        <v>59</v>
      </c>
      <c r="I77" s="59" t="s">
        <v>23</v>
      </c>
      <c r="J77" s="59" t="s">
        <v>24</v>
      </c>
      <c r="K77" s="59" t="s">
        <v>25</v>
      </c>
      <c r="L77" s="59" t="s">
        <v>26</v>
      </c>
      <c r="M77" s="59" t="s">
        <v>27</v>
      </c>
      <c r="N77" s="59" t="s">
        <v>28</v>
      </c>
      <c r="O77" s="59" t="s">
        <v>55</v>
      </c>
      <c r="P77" s="59" t="s">
        <v>56</v>
      </c>
      <c r="Q77" s="59" t="s">
        <v>57</v>
      </c>
      <c r="R77" s="60" t="s">
        <v>58</v>
      </c>
    </row>
    <row r="78" spans="1:18" ht="27.75" customHeight="1">
      <c r="A78" s="320"/>
      <c r="B78" s="322"/>
      <c r="C78" s="62" t="s">
        <v>169</v>
      </c>
      <c r="D78" s="62">
        <v>1</v>
      </c>
      <c r="E78" s="55"/>
      <c r="F78" s="55"/>
      <c r="G78" s="63"/>
      <c r="H78" s="63"/>
      <c r="I78" s="63"/>
      <c r="J78" s="63"/>
      <c r="K78" s="63"/>
      <c r="L78" s="216"/>
      <c r="M78" s="63"/>
      <c r="N78" s="63"/>
      <c r="O78" s="63"/>
      <c r="P78" s="63"/>
      <c r="Q78" s="63"/>
      <c r="R78" s="64"/>
    </row>
    <row r="79" spans="1:18" ht="56.25" customHeight="1">
      <c r="A79" s="320" t="s">
        <v>194</v>
      </c>
      <c r="B79" s="321"/>
      <c r="C79" s="62" t="s">
        <v>169</v>
      </c>
      <c r="D79" s="62">
        <v>1</v>
      </c>
      <c r="E79" s="55"/>
      <c r="F79" s="215">
        <v>57943800</v>
      </c>
      <c r="G79" s="63"/>
      <c r="H79" s="63"/>
      <c r="I79" s="216"/>
      <c r="J79" s="63"/>
      <c r="K79" s="63"/>
      <c r="L79" s="63"/>
      <c r="M79" s="63"/>
      <c r="N79" s="63"/>
      <c r="O79" s="63"/>
      <c r="P79" s="63"/>
      <c r="Q79" s="63"/>
      <c r="R79" s="64"/>
    </row>
    <row r="80" spans="1:18" ht="58.5" customHeight="1">
      <c r="A80" s="323" t="s">
        <v>213</v>
      </c>
      <c r="B80" s="324"/>
      <c r="C80" s="62" t="s">
        <v>169</v>
      </c>
      <c r="D80" s="62">
        <v>1</v>
      </c>
      <c r="E80" s="55"/>
      <c r="F80" s="215">
        <v>48456000</v>
      </c>
      <c r="G80" s="63"/>
      <c r="H80" s="63"/>
      <c r="I80" s="216"/>
      <c r="J80" s="63"/>
      <c r="K80" s="63"/>
      <c r="L80" s="63"/>
      <c r="M80" s="63"/>
      <c r="N80" s="63"/>
      <c r="O80" s="63"/>
      <c r="P80" s="63"/>
      <c r="Q80" s="63"/>
      <c r="R80" s="64"/>
    </row>
    <row r="81" spans="1:18" ht="15" customHeight="1">
      <c r="A81" s="323" t="s">
        <v>214</v>
      </c>
      <c r="B81" s="324"/>
      <c r="C81" s="62" t="s">
        <v>169</v>
      </c>
      <c r="D81" s="62">
        <v>1</v>
      </c>
      <c r="E81" s="55"/>
      <c r="F81" s="215">
        <v>41114011</v>
      </c>
      <c r="G81" s="63"/>
      <c r="H81" s="63"/>
      <c r="I81" s="216"/>
      <c r="J81" s="63"/>
      <c r="K81" s="63"/>
      <c r="L81" s="63"/>
      <c r="M81" s="63"/>
      <c r="N81" s="63"/>
      <c r="O81" s="63"/>
      <c r="P81" s="63"/>
      <c r="Q81" s="63"/>
      <c r="R81" s="64"/>
    </row>
    <row r="82" spans="1:18" ht="12.75">
      <c r="A82" s="290"/>
      <c r="B82" s="289"/>
      <c r="C82" s="62"/>
      <c r="D82" s="62"/>
      <c r="E82" s="55"/>
      <c r="F82" s="55"/>
      <c r="G82" s="63"/>
      <c r="H82" s="63"/>
      <c r="I82" s="216"/>
      <c r="J82" s="216"/>
      <c r="K82" s="216"/>
      <c r="L82" s="216"/>
      <c r="M82" s="216"/>
      <c r="N82" s="216"/>
      <c r="O82" s="216"/>
      <c r="P82" s="216"/>
      <c r="Q82" s="216"/>
      <c r="R82" s="64"/>
    </row>
    <row r="83" spans="1:18" ht="12.75">
      <c r="A83" s="288"/>
      <c r="B83" s="289"/>
      <c r="C83" s="62"/>
      <c r="D83" s="62"/>
      <c r="E83" s="54"/>
      <c r="F83" s="55"/>
      <c r="G83" s="63"/>
      <c r="H83" s="63"/>
      <c r="I83" s="216"/>
      <c r="J83" s="216"/>
      <c r="K83" s="216"/>
      <c r="L83" s="216"/>
      <c r="M83" s="216"/>
      <c r="N83" s="216"/>
      <c r="O83" s="216"/>
      <c r="P83" s="216"/>
      <c r="Q83" s="216"/>
      <c r="R83" s="64"/>
    </row>
    <row r="84" spans="1:18" ht="29.25" customHeight="1">
      <c r="A84" s="320" t="s">
        <v>209</v>
      </c>
      <c r="B84" s="321"/>
      <c r="C84" s="62" t="s">
        <v>169</v>
      </c>
      <c r="D84" s="62">
        <v>1</v>
      </c>
      <c r="E84" s="54"/>
      <c r="F84" s="215">
        <v>8678988</v>
      </c>
      <c r="G84" s="63"/>
      <c r="H84" s="63"/>
      <c r="I84" s="216"/>
      <c r="J84" s="216"/>
      <c r="K84" s="216"/>
      <c r="L84" s="216"/>
      <c r="M84" s="216"/>
      <c r="N84" s="216"/>
      <c r="O84" s="216"/>
      <c r="P84" s="216"/>
      <c r="Q84" s="216"/>
      <c r="R84" s="64"/>
    </row>
    <row r="85" spans="1:18" ht="12.75">
      <c r="A85" s="290" t="s">
        <v>208</v>
      </c>
      <c r="B85" s="289"/>
      <c r="C85" s="62" t="s">
        <v>169</v>
      </c>
      <c r="D85" s="62">
        <v>1</v>
      </c>
      <c r="E85" s="54"/>
      <c r="F85" s="215">
        <v>30309889</v>
      </c>
      <c r="G85" s="63"/>
      <c r="H85" s="63"/>
      <c r="I85" s="216"/>
      <c r="J85" s="216"/>
      <c r="K85" s="216"/>
      <c r="L85" s="216"/>
      <c r="M85" s="216"/>
      <c r="N85" s="216"/>
      <c r="O85" s="216"/>
      <c r="P85" s="216"/>
      <c r="Q85" s="216"/>
      <c r="R85" s="64"/>
    </row>
    <row r="86" spans="1:18" ht="13.5" thickBot="1">
      <c r="A86" s="310" t="s">
        <v>29</v>
      </c>
      <c r="B86" s="311"/>
      <c r="C86" s="311"/>
      <c r="D86" s="311"/>
      <c r="E86" s="312"/>
      <c r="F86" s="82">
        <f>SUM(F78:F85)</f>
        <v>186502688</v>
      </c>
      <c r="G86" s="313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</row>
    <row r="87" spans="1:18" ht="18" customHeight="1" thickBot="1">
      <c r="A87" s="83" t="s">
        <v>89</v>
      </c>
      <c r="B87" s="84"/>
      <c r="C87" s="85"/>
      <c r="D87" s="86"/>
      <c r="E87" s="87"/>
      <c r="F87" s="8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7"/>
    </row>
    <row r="88" spans="1:18" ht="12.75">
      <c r="A88" s="299" t="s">
        <v>15</v>
      </c>
      <c r="B88" s="300"/>
      <c r="C88" s="303" t="s">
        <v>35</v>
      </c>
      <c r="D88" s="304" t="s">
        <v>17</v>
      </c>
      <c r="E88" s="306" t="s">
        <v>33</v>
      </c>
      <c r="F88" s="279" t="s">
        <v>20</v>
      </c>
      <c r="G88" s="281" t="s">
        <v>21</v>
      </c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3"/>
    </row>
    <row r="89" spans="1:18" ht="16.5">
      <c r="A89" s="301"/>
      <c r="B89" s="302"/>
      <c r="C89" s="303"/>
      <c r="D89" s="305"/>
      <c r="E89" s="305"/>
      <c r="F89" s="280"/>
      <c r="G89" s="59" t="s">
        <v>22</v>
      </c>
      <c r="H89" s="59" t="s">
        <v>59</v>
      </c>
      <c r="I89" s="59" t="s">
        <v>23</v>
      </c>
      <c r="J89" s="59" t="s">
        <v>24</v>
      </c>
      <c r="K89" s="59" t="s">
        <v>25</v>
      </c>
      <c r="L89" s="59" t="s">
        <v>26</v>
      </c>
      <c r="M89" s="59" t="s">
        <v>27</v>
      </c>
      <c r="N89" s="59" t="s">
        <v>28</v>
      </c>
      <c r="O89" s="59" t="s">
        <v>55</v>
      </c>
      <c r="P89" s="59" t="s">
        <v>56</v>
      </c>
      <c r="Q89" s="59" t="s">
        <v>57</v>
      </c>
      <c r="R89" s="59" t="s">
        <v>58</v>
      </c>
    </row>
    <row r="90" spans="1:18" ht="12.75">
      <c r="A90" s="288" t="s">
        <v>99</v>
      </c>
      <c r="B90" s="289"/>
      <c r="C90" s="62"/>
      <c r="D90" s="55"/>
      <c r="E90" s="54"/>
      <c r="F90" s="55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12.75">
      <c r="A91" s="290" t="s">
        <v>91</v>
      </c>
      <c r="B91" s="289"/>
      <c r="C91" s="62"/>
      <c r="D91" s="55"/>
      <c r="E91" s="54"/>
      <c r="F91" s="55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2.75">
      <c r="A92" s="288" t="s">
        <v>100</v>
      </c>
      <c r="B92" s="289"/>
      <c r="C92" s="62"/>
      <c r="D92" s="55"/>
      <c r="E92" s="54"/>
      <c r="F92" s="55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12.75">
      <c r="A93" s="291"/>
      <c r="B93" s="292"/>
      <c r="C93" s="62"/>
      <c r="D93" s="55"/>
      <c r="E93" s="54"/>
      <c r="F93" s="55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2.75">
      <c r="A94" s="293" t="s">
        <v>29</v>
      </c>
      <c r="B94" s="294"/>
      <c r="C94" s="294"/>
      <c r="D94" s="294"/>
      <c r="E94" s="295"/>
      <c r="F94" s="82">
        <f>SUM(F90:F93)</f>
        <v>0</v>
      </c>
      <c r="G94" s="296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8"/>
    </row>
    <row r="95" spans="1:18" ht="12.75">
      <c r="A95" s="284" t="s">
        <v>90</v>
      </c>
      <c r="B95" s="284"/>
      <c r="C95" s="284"/>
      <c r="D95" s="284"/>
      <c r="E95" s="284"/>
      <c r="F95" s="55">
        <f>F28+F41+F50+F58+F66+F74+F86</f>
        <v>499999999.5345992</v>
      </c>
      <c r="G95" s="285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7"/>
    </row>
    <row r="96" spans="1:18" ht="12.75">
      <c r="A96" s="91"/>
      <c r="B96" s="91"/>
      <c r="C96" s="92"/>
      <c r="D96" s="93"/>
      <c r="E96" s="94"/>
      <c r="F96" s="93">
        <f>500000000-F95</f>
        <v>0.4654008150100708</v>
      </c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</sheetData>
  <sheetProtection/>
  <mergeCells count="122">
    <mergeCell ref="A36:B36"/>
    <mergeCell ref="A38:B38"/>
    <mergeCell ref="A40:B40"/>
    <mergeCell ref="A32:B32"/>
    <mergeCell ref="E68:E69"/>
    <mergeCell ref="E60:E61"/>
    <mergeCell ref="A58:E58"/>
    <mergeCell ref="A56:B56"/>
    <mergeCell ref="A52:B53"/>
    <mergeCell ref="A68:D69"/>
    <mergeCell ref="F68:F69"/>
    <mergeCell ref="A55:B55"/>
    <mergeCell ref="B60:B61"/>
    <mergeCell ref="G30:R30"/>
    <mergeCell ref="G68:R68"/>
    <mergeCell ref="F52:F53"/>
    <mergeCell ref="F44:F45"/>
    <mergeCell ref="C60:C61"/>
    <mergeCell ref="D60:D61"/>
    <mergeCell ref="F60:F61"/>
    <mergeCell ref="G44:R44"/>
    <mergeCell ref="F30:F31"/>
    <mergeCell ref="D30:D31"/>
    <mergeCell ref="A44:B45"/>
    <mergeCell ref="A41:E41"/>
    <mergeCell ref="A37:B37"/>
    <mergeCell ref="D44:D45"/>
    <mergeCell ref="A33:B33"/>
    <mergeCell ref="E30:E31"/>
    <mergeCell ref="A35:B35"/>
    <mergeCell ref="D19:D20"/>
    <mergeCell ref="E19:E20"/>
    <mergeCell ref="F19:F20"/>
    <mergeCell ref="A30:B31"/>
    <mergeCell ref="C19:C20"/>
    <mergeCell ref="A19:A20"/>
    <mergeCell ref="A7:R8"/>
    <mergeCell ref="A12:B12"/>
    <mergeCell ref="G28:R28"/>
    <mergeCell ref="C52:C53"/>
    <mergeCell ref="D52:D53"/>
    <mergeCell ref="A47:B47"/>
    <mergeCell ref="A49:B49"/>
    <mergeCell ref="G42:M42"/>
    <mergeCell ref="G50:R50"/>
    <mergeCell ref="E52:E53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15:B15"/>
    <mergeCell ref="A16:B16"/>
    <mergeCell ref="A50:E50"/>
    <mergeCell ref="A42:F42"/>
    <mergeCell ref="B19:B20"/>
    <mergeCell ref="C30:C31"/>
    <mergeCell ref="E44:E45"/>
    <mergeCell ref="C44:C45"/>
    <mergeCell ref="A28:E28"/>
    <mergeCell ref="A29:F29"/>
    <mergeCell ref="G60:R60"/>
    <mergeCell ref="A66:E66"/>
    <mergeCell ref="A73:D73"/>
    <mergeCell ref="F10:F11"/>
    <mergeCell ref="F76:F77"/>
    <mergeCell ref="A9:F9"/>
    <mergeCell ref="G74:R74"/>
    <mergeCell ref="G76:R76"/>
    <mergeCell ref="A13:B13"/>
    <mergeCell ref="A14:B14"/>
    <mergeCell ref="K1:R1"/>
    <mergeCell ref="K2:R2"/>
    <mergeCell ref="K3:N3"/>
    <mergeCell ref="O3:R3"/>
    <mergeCell ref="A5:R6"/>
    <mergeCell ref="B1:J2"/>
    <mergeCell ref="B3:J4"/>
    <mergeCell ref="A76:B77"/>
    <mergeCell ref="G86:R86"/>
    <mergeCell ref="C76:C77"/>
    <mergeCell ref="D76:D77"/>
    <mergeCell ref="A79:B79"/>
    <mergeCell ref="A84:B84"/>
    <mergeCell ref="A78:B78"/>
    <mergeCell ref="A80:B80"/>
    <mergeCell ref="A81:B81"/>
    <mergeCell ref="G66:R66"/>
    <mergeCell ref="A46:B46"/>
    <mergeCell ref="A54:B54"/>
    <mergeCell ref="G58:R58"/>
    <mergeCell ref="G52:R52"/>
    <mergeCell ref="A72:D72"/>
    <mergeCell ref="A60:A61"/>
    <mergeCell ref="A70:D70"/>
    <mergeCell ref="A71:D71"/>
    <mergeCell ref="A48:B48"/>
    <mergeCell ref="A88:B89"/>
    <mergeCell ref="C88:C89"/>
    <mergeCell ref="D88:D89"/>
    <mergeCell ref="E88:E89"/>
    <mergeCell ref="A74:E74"/>
    <mergeCell ref="E76:E77"/>
    <mergeCell ref="A86:E86"/>
    <mergeCell ref="A82:B82"/>
    <mergeCell ref="A85:B85"/>
    <mergeCell ref="A83:B83"/>
    <mergeCell ref="F88:F89"/>
    <mergeCell ref="G88:R88"/>
    <mergeCell ref="A95:E95"/>
    <mergeCell ref="G95:R95"/>
    <mergeCell ref="A90:B90"/>
    <mergeCell ref="A91:B91"/>
    <mergeCell ref="A92:B92"/>
    <mergeCell ref="A93:B93"/>
    <mergeCell ref="A94:E94"/>
    <mergeCell ref="G94:R94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8" sqref="A8:G8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7" customWidth="1"/>
    <col min="7" max="7" width="17.00390625" style="18" customWidth="1"/>
    <col min="8" max="16384" width="11.421875" style="13" customWidth="1"/>
  </cols>
  <sheetData>
    <row r="1" spans="1:7" ht="26.25" customHeight="1">
      <c r="A1" s="403"/>
      <c r="B1" s="409" t="s">
        <v>49</v>
      </c>
      <c r="C1" s="409"/>
      <c r="D1" s="409"/>
      <c r="E1" s="409"/>
      <c r="F1" s="406" t="s">
        <v>51</v>
      </c>
      <c r="G1" s="406"/>
    </row>
    <row r="2" spans="1:7" ht="26.25" customHeight="1">
      <c r="A2" s="404"/>
      <c r="B2" s="409"/>
      <c r="C2" s="409"/>
      <c r="D2" s="409"/>
      <c r="E2" s="409"/>
      <c r="F2" s="407" t="s">
        <v>52</v>
      </c>
      <c r="G2" s="407"/>
    </row>
    <row r="3" spans="1:13" s="1" customFormat="1" ht="26.25" customHeight="1">
      <c r="A3" s="404"/>
      <c r="B3" s="408" t="s">
        <v>50</v>
      </c>
      <c r="C3" s="408"/>
      <c r="D3" s="408"/>
      <c r="E3" s="408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405"/>
      <c r="B4" s="408"/>
      <c r="C4" s="408"/>
      <c r="D4" s="408"/>
      <c r="E4" s="408"/>
      <c r="F4" s="5" t="str">
        <f>+'POA H.B.'!K4</f>
        <v>Versión 0</v>
      </c>
      <c r="G4" s="31">
        <f>+'POA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92" t="s">
        <v>54</v>
      </c>
      <c r="B5" s="392"/>
      <c r="C5" s="392"/>
      <c r="D5" s="392"/>
      <c r="E5" s="392"/>
      <c r="F5" s="392"/>
      <c r="G5" s="392"/>
      <c r="H5" s="4"/>
      <c r="I5" s="4"/>
      <c r="J5" s="4"/>
      <c r="K5" s="4"/>
      <c r="L5" s="4"/>
      <c r="M5" s="4"/>
    </row>
    <row r="6" spans="1:7" ht="28.5" customHeight="1">
      <c r="A6" s="393" t="s">
        <v>166</v>
      </c>
      <c r="B6" s="394"/>
      <c r="C6" s="394"/>
      <c r="D6" s="394"/>
      <c r="E6" s="394"/>
      <c r="F6" s="394"/>
      <c r="G6" s="395"/>
    </row>
    <row r="7" spans="1:7" ht="55.5" customHeight="1">
      <c r="A7" s="19" t="s">
        <v>71</v>
      </c>
      <c r="B7" s="398" t="s">
        <v>70</v>
      </c>
      <c r="C7" s="399"/>
      <c r="D7" s="20" t="s">
        <v>35</v>
      </c>
      <c r="E7" s="21" t="s">
        <v>48</v>
      </c>
      <c r="F7" s="22" t="s">
        <v>167</v>
      </c>
      <c r="G7" s="21" t="s">
        <v>72</v>
      </c>
    </row>
    <row r="8" spans="1:7" ht="27.75" customHeight="1">
      <c r="A8" s="142"/>
      <c r="B8" s="410"/>
      <c r="C8" s="411"/>
      <c r="D8" s="143"/>
      <c r="E8" s="144"/>
      <c r="F8" s="55"/>
      <c r="G8" s="145"/>
    </row>
    <row r="9" spans="1:7" ht="27.75" customHeight="1">
      <c r="A9" s="32"/>
      <c r="B9" s="396"/>
      <c r="C9" s="397"/>
      <c r="D9" s="42"/>
      <c r="E9" s="42"/>
      <c r="F9" s="43"/>
      <c r="G9" s="44"/>
    </row>
    <row r="10" spans="1:7" ht="27.75" customHeight="1">
      <c r="A10" s="42"/>
      <c r="B10" s="396"/>
      <c r="C10" s="397"/>
      <c r="D10" s="45"/>
      <c r="E10" s="45"/>
      <c r="F10" s="43"/>
      <c r="G10" s="44"/>
    </row>
    <row r="11" spans="1:7" ht="27.75" customHeight="1">
      <c r="A11" s="32"/>
      <c r="B11" s="396"/>
      <c r="C11" s="397"/>
      <c r="D11" s="42"/>
      <c r="E11" s="42"/>
      <c r="F11" s="43"/>
      <c r="G11" s="44"/>
    </row>
    <row r="12" spans="1:7" ht="27.75" customHeight="1">
      <c r="A12" s="42"/>
      <c r="B12" s="396"/>
      <c r="C12" s="397"/>
      <c r="D12" s="42"/>
      <c r="E12" s="42"/>
      <c r="F12" s="43"/>
      <c r="G12" s="44"/>
    </row>
    <row r="13" spans="1:7" ht="27.75" customHeight="1">
      <c r="A13" s="42"/>
      <c r="B13" s="396"/>
      <c r="C13" s="397"/>
      <c r="D13" s="42"/>
      <c r="E13" s="42"/>
      <c r="F13" s="43"/>
      <c r="G13" s="44"/>
    </row>
    <row r="14" spans="1:7" ht="27.75" customHeight="1">
      <c r="A14" s="32"/>
      <c r="B14" s="396"/>
      <c r="C14" s="397"/>
      <c r="D14" s="42"/>
      <c r="E14" s="42"/>
      <c r="F14" s="43"/>
      <c r="G14" s="44"/>
    </row>
    <row r="15" spans="1:7" s="16" customFormat="1" ht="22.5" customHeight="1">
      <c r="A15" s="400" t="s">
        <v>101</v>
      </c>
      <c r="B15" s="401"/>
      <c r="C15" s="401"/>
      <c r="D15" s="401"/>
      <c r="E15" s="401"/>
      <c r="F15" s="402"/>
      <c r="G15" s="23">
        <f>SUM(G8:G14)</f>
        <v>0</v>
      </c>
    </row>
    <row r="16" spans="1:7" ht="12">
      <c r="A16" s="9"/>
      <c r="B16" s="24"/>
      <c r="C16" s="24"/>
      <c r="D16" s="25"/>
      <c r="E16" s="26"/>
      <c r="F16" s="26"/>
      <c r="G16" s="27"/>
    </row>
    <row r="17" ht="12">
      <c r="F17" s="28"/>
    </row>
  </sheetData>
  <sheetProtection/>
  <mergeCells count="16">
    <mergeCell ref="B13:C13"/>
    <mergeCell ref="B14:C14"/>
    <mergeCell ref="B7:C7"/>
    <mergeCell ref="A15:F15"/>
    <mergeCell ref="A1:A4"/>
    <mergeCell ref="F1:G1"/>
    <mergeCell ref="F2:G2"/>
    <mergeCell ref="B3:E4"/>
    <mergeCell ref="B1:E2"/>
    <mergeCell ref="B8:C8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22">
      <selection activeCell="N25" sqref="N25"/>
    </sheetView>
  </sheetViews>
  <sheetFormatPr defaultColWidth="9.140625" defaultRowHeight="12.75"/>
  <cols>
    <col min="1" max="1" width="21.140625" style="148" customWidth="1"/>
    <col min="2" max="2" width="6.140625" style="148" customWidth="1"/>
    <col min="3" max="3" width="10.7109375" style="148" customWidth="1"/>
    <col min="4" max="4" width="12.140625" style="177" customWidth="1"/>
    <col min="5" max="5" width="19.421875" style="148" customWidth="1"/>
    <col min="6" max="6" width="37.00390625" style="148" customWidth="1"/>
    <col min="7" max="7" width="19.421875" style="148" customWidth="1"/>
    <col min="8" max="8" width="19.140625" style="148" customWidth="1"/>
    <col min="9" max="9" width="12.7109375" style="148" customWidth="1"/>
    <col min="10" max="10" width="17.421875" style="148" customWidth="1"/>
    <col min="11" max="11" width="10.421875" style="148" customWidth="1"/>
    <col min="12" max="12" width="18.7109375" style="148" customWidth="1"/>
    <col min="13" max="13" width="10.421875" style="148" customWidth="1"/>
    <col min="14" max="14" width="20.140625" style="148" customWidth="1"/>
    <col min="15" max="15" width="10.421875" style="148" customWidth="1"/>
    <col min="16" max="16" width="18.140625" style="148" customWidth="1"/>
    <col min="17" max="17" width="14.421875" style="148" customWidth="1"/>
    <col min="18" max="18" width="14.140625" style="148" customWidth="1"/>
    <col min="19" max="19" width="18.7109375" style="148" customWidth="1"/>
    <col min="20" max="16384" width="9.140625" style="148" customWidth="1"/>
  </cols>
  <sheetData>
    <row r="1" spans="1:21" ht="36" customHeight="1">
      <c r="A1" s="457"/>
      <c r="B1" s="457"/>
      <c r="C1" s="457"/>
      <c r="D1" s="458" t="s">
        <v>14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146"/>
      <c r="Q1" s="459" t="s">
        <v>51</v>
      </c>
      <c r="R1" s="459"/>
      <c r="S1" s="459"/>
      <c r="T1" s="147"/>
      <c r="U1" s="147"/>
    </row>
    <row r="2" spans="1:21" ht="25.5" customHeight="1">
      <c r="A2" s="457"/>
      <c r="B2" s="457"/>
      <c r="C2" s="457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146"/>
      <c r="Q2" s="460" t="s">
        <v>52</v>
      </c>
      <c r="R2" s="460"/>
      <c r="S2" s="460"/>
      <c r="T2" s="147"/>
      <c r="U2" s="147"/>
    </row>
    <row r="3" spans="1:21" ht="33" customHeight="1">
      <c r="A3" s="457"/>
      <c r="B3" s="457"/>
      <c r="C3" s="457"/>
      <c r="D3" s="458" t="s">
        <v>50</v>
      </c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146"/>
      <c r="Q3" s="150" t="s">
        <v>53</v>
      </c>
      <c r="R3" s="461" t="s">
        <v>69</v>
      </c>
      <c r="S3" s="461"/>
      <c r="T3" s="147"/>
      <c r="U3" s="147"/>
    </row>
    <row r="4" spans="1:21" ht="30.75" customHeight="1">
      <c r="A4" s="457"/>
      <c r="B4" s="457"/>
      <c r="C4" s="457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146"/>
      <c r="Q4" s="150" t="str">
        <f>+'POA H.C. '!F4</f>
        <v>Versión 0</v>
      </c>
      <c r="R4" s="451">
        <f>+'POA H.C. '!G4</f>
        <v>42999</v>
      </c>
      <c r="S4" s="451"/>
      <c r="T4" s="147"/>
      <c r="U4" s="147"/>
    </row>
    <row r="5" spans="1:21" ht="21" customHeight="1">
      <c r="A5" s="452" t="s">
        <v>54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147"/>
      <c r="U5" s="147"/>
    </row>
    <row r="6" spans="1:21" ht="21" customHeight="1">
      <c r="A6" s="452" t="s">
        <v>103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147"/>
      <c r="U6" s="147"/>
    </row>
    <row r="7" spans="1:21" ht="21.75" customHeight="1">
      <c r="A7" s="447" t="s">
        <v>46</v>
      </c>
      <c r="B7" s="447"/>
      <c r="C7" s="447"/>
      <c r="D7" s="447"/>
      <c r="E7" s="453" t="s">
        <v>124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147"/>
      <c r="U7" s="147"/>
    </row>
    <row r="8" spans="1:21" ht="21.75" customHeight="1">
      <c r="A8" s="447" t="s">
        <v>47</v>
      </c>
      <c r="B8" s="447"/>
      <c r="C8" s="447"/>
      <c r="D8" s="447"/>
      <c r="E8" s="448" t="s">
        <v>125</v>
      </c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147"/>
      <c r="U8" s="147"/>
    </row>
    <row r="9" spans="1:21" ht="21.75" customHeight="1">
      <c r="A9" s="447" t="s">
        <v>105</v>
      </c>
      <c r="B9" s="447"/>
      <c r="C9" s="447"/>
      <c r="D9" s="447"/>
      <c r="E9" s="448" t="s">
        <v>126</v>
      </c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147"/>
      <c r="U9" s="147"/>
    </row>
    <row r="10" spans="1:19" ht="21.75" customHeight="1">
      <c r="A10" s="447" t="s">
        <v>45</v>
      </c>
      <c r="B10" s="447"/>
      <c r="C10" s="447"/>
      <c r="D10" s="447"/>
      <c r="E10" s="449" t="s">
        <v>129</v>
      </c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</row>
    <row r="11" spans="1:19" ht="36.75" customHeight="1">
      <c r="A11" s="447" t="s">
        <v>106</v>
      </c>
      <c r="B11" s="447"/>
      <c r="C11" s="447"/>
      <c r="D11" s="447"/>
      <c r="E11" s="450" t="s">
        <v>127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</row>
    <row r="12" spans="1:19" ht="12.75" customHeight="1">
      <c r="A12" s="416" t="s">
        <v>112</v>
      </c>
      <c r="B12" s="445" t="s">
        <v>107</v>
      </c>
      <c r="C12" s="445"/>
      <c r="D12" s="445"/>
      <c r="E12" s="445"/>
      <c r="F12" s="446" t="s">
        <v>74</v>
      </c>
      <c r="G12" s="446" t="s">
        <v>108</v>
      </c>
      <c r="H12" s="445" t="s">
        <v>35</v>
      </c>
      <c r="I12" s="445" t="s">
        <v>63</v>
      </c>
      <c r="J12" s="445"/>
      <c r="K12" s="445"/>
      <c r="L12" s="445"/>
      <c r="M12" s="445"/>
      <c r="N12" s="445"/>
      <c r="O12" s="445"/>
      <c r="P12" s="445"/>
      <c r="Q12" s="445"/>
      <c r="R12" s="445"/>
      <c r="S12" s="445"/>
    </row>
    <row r="13" spans="1:19" ht="12.75">
      <c r="A13" s="416"/>
      <c r="B13" s="445"/>
      <c r="C13" s="445"/>
      <c r="D13" s="445"/>
      <c r="E13" s="445"/>
      <c r="F13" s="446"/>
      <c r="G13" s="446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</row>
    <row r="14" spans="1:19" ht="42.75" customHeight="1">
      <c r="A14" s="416"/>
      <c r="B14" s="445"/>
      <c r="C14" s="445"/>
      <c r="D14" s="445"/>
      <c r="E14" s="445"/>
      <c r="F14" s="446"/>
      <c r="G14" s="446"/>
      <c r="H14" s="445"/>
      <c r="I14" s="149" t="s">
        <v>115</v>
      </c>
      <c r="J14" s="149" t="s">
        <v>116</v>
      </c>
      <c r="K14" s="149" t="s">
        <v>117</v>
      </c>
      <c r="L14" s="149" t="s">
        <v>118</v>
      </c>
      <c r="M14" s="149" t="s">
        <v>119</v>
      </c>
      <c r="N14" s="149" t="s">
        <v>120</v>
      </c>
      <c r="O14" s="149" t="s">
        <v>122</v>
      </c>
      <c r="P14" s="149" t="s">
        <v>121</v>
      </c>
      <c r="Q14" s="445" t="s">
        <v>76</v>
      </c>
      <c r="R14" s="445"/>
      <c r="S14" s="151" t="s">
        <v>113</v>
      </c>
    </row>
    <row r="15" spans="1:19" ht="80.25" customHeight="1">
      <c r="A15" s="179" t="s">
        <v>132</v>
      </c>
      <c r="B15" s="436" t="s">
        <v>133</v>
      </c>
      <c r="C15" s="437"/>
      <c r="D15" s="437"/>
      <c r="E15" s="438"/>
      <c r="F15" s="180" t="s">
        <v>142</v>
      </c>
      <c r="G15" s="138">
        <v>0.471</v>
      </c>
      <c r="H15" s="181" t="s">
        <v>114</v>
      </c>
      <c r="I15" s="139">
        <v>0.058823</v>
      </c>
      <c r="J15" s="157">
        <v>144886244</v>
      </c>
      <c r="K15" s="139">
        <v>0.058823</v>
      </c>
      <c r="L15" s="159">
        <v>99000000</v>
      </c>
      <c r="M15" s="139">
        <v>0.205882</v>
      </c>
      <c r="N15" s="182">
        <v>50000000</v>
      </c>
      <c r="O15" s="139">
        <v>0.205882</v>
      </c>
      <c r="P15" s="182">
        <v>127000000</v>
      </c>
      <c r="Q15" s="439">
        <f>G15+I15+K15+M15+O15</f>
        <v>1.00041</v>
      </c>
      <c r="R15" s="439"/>
      <c r="S15" s="183">
        <f>SUM(J15)+SUM(L15)+SUM(N15)+SUM(P15)</f>
        <v>420886244</v>
      </c>
    </row>
    <row r="16" spans="1:19" ht="105.75" customHeight="1">
      <c r="A16" s="152" t="s">
        <v>131</v>
      </c>
      <c r="B16" s="440" t="s">
        <v>134</v>
      </c>
      <c r="C16" s="440" t="s">
        <v>134</v>
      </c>
      <c r="D16" s="440" t="s">
        <v>134</v>
      </c>
      <c r="E16" s="440" t="s">
        <v>134</v>
      </c>
      <c r="F16" s="153" t="s">
        <v>143</v>
      </c>
      <c r="G16" s="154">
        <v>0</v>
      </c>
      <c r="H16" s="155" t="s">
        <v>123</v>
      </c>
      <c r="I16" s="156">
        <v>35</v>
      </c>
      <c r="J16" s="157">
        <v>37600000</v>
      </c>
      <c r="K16" s="156">
        <v>35</v>
      </c>
      <c r="L16" s="158">
        <v>43700000</v>
      </c>
      <c r="M16" s="156">
        <v>35</v>
      </c>
      <c r="N16" s="159">
        <v>47000000</v>
      </c>
      <c r="O16" s="156">
        <v>35</v>
      </c>
      <c r="P16" s="159">
        <v>60129216</v>
      </c>
      <c r="Q16" s="432">
        <f>G16+I16+K16+M16+O16</f>
        <v>140</v>
      </c>
      <c r="R16" s="432"/>
      <c r="S16" s="160">
        <f>SUM(J16)+SUM(L16)+SUM(N16)+SUM(P16)</f>
        <v>188429216</v>
      </c>
    </row>
    <row r="17" spans="1:19" ht="72.75" customHeight="1">
      <c r="A17" s="152" t="s">
        <v>130</v>
      </c>
      <c r="B17" s="441" t="s">
        <v>135</v>
      </c>
      <c r="C17" s="442" t="s">
        <v>135</v>
      </c>
      <c r="D17" s="442" t="s">
        <v>135</v>
      </c>
      <c r="E17" s="443" t="s">
        <v>135</v>
      </c>
      <c r="F17" s="161" t="s">
        <v>144</v>
      </c>
      <c r="G17" s="162">
        <v>2</v>
      </c>
      <c r="H17" s="163" t="s">
        <v>123</v>
      </c>
      <c r="I17" s="162">
        <v>2</v>
      </c>
      <c r="J17" s="157">
        <v>220000000</v>
      </c>
      <c r="K17" s="162">
        <v>2</v>
      </c>
      <c r="L17" s="164">
        <v>405020000</v>
      </c>
      <c r="M17" s="162">
        <v>2</v>
      </c>
      <c r="N17" s="165">
        <v>29000000</v>
      </c>
      <c r="O17" s="162">
        <v>2</v>
      </c>
      <c r="P17" s="165">
        <v>76101039</v>
      </c>
      <c r="Q17" s="444">
        <v>2</v>
      </c>
      <c r="R17" s="444"/>
      <c r="S17" s="166">
        <f>SUM(J17)+SUM(L17)+SUM(N17)+SUM(P17)</f>
        <v>730121039</v>
      </c>
    </row>
    <row r="18" spans="1:19" s="147" customFormat="1" ht="61.5" customHeight="1">
      <c r="A18" s="426" t="s">
        <v>129</v>
      </c>
      <c r="B18" s="428" t="s">
        <v>136</v>
      </c>
      <c r="C18" s="429" t="s">
        <v>136</v>
      </c>
      <c r="D18" s="429" t="s">
        <v>136</v>
      </c>
      <c r="E18" s="430" t="s">
        <v>136</v>
      </c>
      <c r="F18" s="153" t="s">
        <v>145</v>
      </c>
      <c r="G18" s="196">
        <v>0</v>
      </c>
      <c r="H18" s="155" t="s">
        <v>114</v>
      </c>
      <c r="I18" s="167">
        <v>0.05</v>
      </c>
      <c r="J18" s="157">
        <v>34603665</v>
      </c>
      <c r="K18" s="167">
        <v>0.15</v>
      </c>
      <c r="L18" s="159">
        <v>74600000</v>
      </c>
      <c r="M18" s="167">
        <v>0.15</v>
      </c>
      <c r="N18" s="159">
        <v>100000000</v>
      </c>
      <c r="O18" s="167">
        <v>0.15</v>
      </c>
      <c r="P18" s="159">
        <v>140927850</v>
      </c>
      <c r="Q18" s="431">
        <f>G18+I18+K18+M18+O18</f>
        <v>0.5</v>
      </c>
      <c r="R18" s="431"/>
      <c r="S18" s="160">
        <f>SUM(J18)+SUM(L18)+SUM(N18)+SUM(P18)</f>
        <v>350131515</v>
      </c>
    </row>
    <row r="19" spans="1:19" s="147" customFormat="1" ht="61.5" customHeight="1">
      <c r="A19" s="427"/>
      <c r="B19" s="428" t="s">
        <v>163</v>
      </c>
      <c r="C19" s="429"/>
      <c r="D19" s="429"/>
      <c r="E19" s="430"/>
      <c r="F19" s="153" t="s">
        <v>164</v>
      </c>
      <c r="G19" s="197">
        <v>0</v>
      </c>
      <c r="H19" s="155" t="s">
        <v>123</v>
      </c>
      <c r="I19" s="197">
        <v>0</v>
      </c>
      <c r="J19" s="157">
        <v>0</v>
      </c>
      <c r="K19" s="197">
        <v>1</v>
      </c>
      <c r="L19" s="159">
        <v>721000000</v>
      </c>
      <c r="M19" s="197">
        <v>3</v>
      </c>
      <c r="N19" s="159">
        <v>400000000</v>
      </c>
      <c r="O19" s="197">
        <v>3</v>
      </c>
      <c r="P19" s="159">
        <v>100000000</v>
      </c>
      <c r="Q19" s="432">
        <f>G19+I19+K19+M19+O19</f>
        <v>7</v>
      </c>
      <c r="R19" s="432"/>
      <c r="S19" s="160">
        <f>SUM(J19)+SUM(L19)+SUM(N19)+SUM(P19)</f>
        <v>1221000000</v>
      </c>
    </row>
    <row r="20" spans="1:19" s="147" customFormat="1" ht="55.5" customHeight="1">
      <c r="A20" s="433" t="s">
        <v>128</v>
      </c>
      <c r="B20" s="417" t="s">
        <v>137</v>
      </c>
      <c r="C20" s="418" t="s">
        <v>137</v>
      </c>
      <c r="D20" s="418" t="s">
        <v>137</v>
      </c>
      <c r="E20" s="419" t="s">
        <v>137</v>
      </c>
      <c r="F20" s="153" t="s">
        <v>146</v>
      </c>
      <c r="G20" s="154">
        <v>4</v>
      </c>
      <c r="H20" s="149" t="s">
        <v>123</v>
      </c>
      <c r="I20" s="156">
        <v>1</v>
      </c>
      <c r="J20" s="157">
        <v>24701040</v>
      </c>
      <c r="K20" s="156">
        <v>1</v>
      </c>
      <c r="L20" s="164">
        <v>20000000</v>
      </c>
      <c r="M20" s="156">
        <v>1</v>
      </c>
      <c r="N20" s="164">
        <v>4503724</v>
      </c>
      <c r="O20" s="156">
        <v>1</v>
      </c>
      <c r="P20" s="164">
        <v>45096912</v>
      </c>
      <c r="Q20" s="432">
        <f>G20+I20+K20+M20+O20</f>
        <v>8</v>
      </c>
      <c r="R20" s="432"/>
      <c r="S20" s="415">
        <f>SUM(J20:J21)+SUM(L20:L21)+SUM(N20:N21)+SUM(P20:P21)</f>
        <v>667682112</v>
      </c>
    </row>
    <row r="21" spans="1:19" s="147" customFormat="1" ht="66" customHeight="1">
      <c r="A21" s="434"/>
      <c r="B21" s="417" t="s">
        <v>138</v>
      </c>
      <c r="C21" s="418" t="s">
        <v>138</v>
      </c>
      <c r="D21" s="418" t="s">
        <v>138</v>
      </c>
      <c r="E21" s="419" t="s">
        <v>138</v>
      </c>
      <c r="F21" s="169" t="s">
        <v>147</v>
      </c>
      <c r="G21" s="154">
        <v>0</v>
      </c>
      <c r="H21" s="149" t="s">
        <v>114</v>
      </c>
      <c r="I21" s="167">
        <v>1</v>
      </c>
      <c r="J21" s="157" t="s">
        <v>162</v>
      </c>
      <c r="K21" s="167">
        <v>1</v>
      </c>
      <c r="L21" s="164">
        <v>262637500</v>
      </c>
      <c r="M21" s="167">
        <v>1</v>
      </c>
      <c r="N21" s="164">
        <v>265646024</v>
      </c>
      <c r="O21" s="167">
        <v>1</v>
      </c>
      <c r="P21" s="164">
        <v>45096912</v>
      </c>
      <c r="Q21" s="420">
        <v>1</v>
      </c>
      <c r="R21" s="421"/>
      <c r="S21" s="416"/>
    </row>
    <row r="22" spans="1:19" s="147" customFormat="1" ht="51.75" customHeight="1">
      <c r="A22" s="434"/>
      <c r="B22" s="417" t="s">
        <v>139</v>
      </c>
      <c r="C22" s="418" t="s">
        <v>139</v>
      </c>
      <c r="D22" s="418" t="s">
        <v>139</v>
      </c>
      <c r="E22" s="419" t="s">
        <v>139</v>
      </c>
      <c r="F22" s="153" t="s">
        <v>148</v>
      </c>
      <c r="G22" s="170">
        <v>1</v>
      </c>
      <c r="H22" s="171" t="s">
        <v>123</v>
      </c>
      <c r="I22" s="170">
        <v>1</v>
      </c>
      <c r="J22" s="157">
        <v>145673939</v>
      </c>
      <c r="K22" s="170">
        <v>1</v>
      </c>
      <c r="L22" s="164">
        <v>66792104</v>
      </c>
      <c r="M22" s="170">
        <v>1</v>
      </c>
      <c r="N22" s="164">
        <v>66792104</v>
      </c>
      <c r="O22" s="170">
        <v>1</v>
      </c>
      <c r="P22" s="164">
        <v>45096912</v>
      </c>
      <c r="Q22" s="422">
        <v>1</v>
      </c>
      <c r="R22" s="423"/>
      <c r="S22" s="168">
        <f>J22+L22+N21+P22</f>
        <v>523208979</v>
      </c>
    </row>
    <row r="23" spans="1:19" s="147" customFormat="1" ht="94.5" customHeight="1">
      <c r="A23" s="434"/>
      <c r="B23" s="417" t="s">
        <v>140</v>
      </c>
      <c r="C23" s="418" t="s">
        <v>140</v>
      </c>
      <c r="D23" s="418" t="s">
        <v>140</v>
      </c>
      <c r="E23" s="419" t="s">
        <v>140</v>
      </c>
      <c r="F23" s="153" t="s">
        <v>149</v>
      </c>
      <c r="G23" s="154">
        <v>0</v>
      </c>
      <c r="H23" s="149" t="s">
        <v>123</v>
      </c>
      <c r="I23" s="156">
        <v>1</v>
      </c>
      <c r="J23" s="157">
        <v>56750798</v>
      </c>
      <c r="K23" s="154">
        <v>1</v>
      </c>
      <c r="L23" s="164">
        <v>324410396</v>
      </c>
      <c r="M23" s="154">
        <v>1</v>
      </c>
      <c r="N23" s="164">
        <v>120000000</v>
      </c>
      <c r="O23" s="154">
        <v>1</v>
      </c>
      <c r="P23" s="164">
        <v>91133343</v>
      </c>
      <c r="Q23" s="424">
        <f>G23+I23+K23+M23+O23</f>
        <v>4</v>
      </c>
      <c r="R23" s="424"/>
      <c r="S23" s="168">
        <f>J23+L23+N23+P23</f>
        <v>592294537</v>
      </c>
    </row>
    <row r="24" spans="1:19" s="147" customFormat="1" ht="94.5" customHeight="1">
      <c r="A24" s="435"/>
      <c r="B24" s="417" t="s">
        <v>141</v>
      </c>
      <c r="C24" s="418" t="s">
        <v>141</v>
      </c>
      <c r="D24" s="418" t="s">
        <v>141</v>
      </c>
      <c r="E24" s="419" t="s">
        <v>141</v>
      </c>
      <c r="F24" s="153" t="s">
        <v>150</v>
      </c>
      <c r="G24" s="154">
        <v>0</v>
      </c>
      <c r="H24" s="149" t="s">
        <v>114</v>
      </c>
      <c r="I24" s="156">
        <v>2</v>
      </c>
      <c r="J24" s="157">
        <v>70803514</v>
      </c>
      <c r="K24" s="156">
        <v>1</v>
      </c>
      <c r="L24" s="164">
        <v>74600000</v>
      </c>
      <c r="M24" s="156">
        <v>1</v>
      </c>
      <c r="N24" s="164">
        <v>50000000</v>
      </c>
      <c r="O24" s="156">
        <v>1</v>
      </c>
      <c r="P24" s="164">
        <v>196194536</v>
      </c>
      <c r="Q24" s="424">
        <f>G24+I24+K24+M24+O24</f>
        <v>5</v>
      </c>
      <c r="R24" s="424"/>
      <c r="S24" s="168">
        <f>J24+L24+N24+P24</f>
        <v>391598050</v>
      </c>
    </row>
    <row r="25" spans="1:19" s="147" customFormat="1" ht="94.5" customHeight="1">
      <c r="A25" s="455" t="s">
        <v>172</v>
      </c>
      <c r="B25" s="456" t="s">
        <v>173</v>
      </c>
      <c r="C25" s="456"/>
      <c r="D25" s="456"/>
      <c r="E25" s="456"/>
      <c r="F25" s="189" t="s">
        <v>175</v>
      </c>
      <c r="G25" s="190">
        <v>0</v>
      </c>
      <c r="H25" s="191" t="s">
        <v>123</v>
      </c>
      <c r="I25" s="192">
        <v>0</v>
      </c>
      <c r="J25" s="193">
        <v>0</v>
      </c>
      <c r="K25" s="192">
        <v>0</v>
      </c>
      <c r="L25" s="194">
        <v>0</v>
      </c>
      <c r="M25" s="192">
        <v>100</v>
      </c>
      <c r="N25" s="194">
        <v>400000000</v>
      </c>
      <c r="O25" s="192">
        <v>0</v>
      </c>
      <c r="P25" s="194">
        <v>0</v>
      </c>
      <c r="Q25" s="425">
        <f>G25+I25+K25+M25+O25</f>
        <v>100</v>
      </c>
      <c r="R25" s="425"/>
      <c r="S25" s="195">
        <f>J25+L25+N25+P25</f>
        <v>400000000</v>
      </c>
    </row>
    <row r="26" spans="1:19" s="147" customFormat="1" ht="94.5" customHeight="1">
      <c r="A26" s="455"/>
      <c r="B26" s="454" t="s">
        <v>174</v>
      </c>
      <c r="C26" s="454"/>
      <c r="D26" s="454"/>
      <c r="E26" s="454"/>
      <c r="F26" s="189" t="s">
        <v>176</v>
      </c>
      <c r="G26" s="190">
        <v>0</v>
      </c>
      <c r="H26" s="191" t="s">
        <v>123</v>
      </c>
      <c r="I26" s="192">
        <v>0</v>
      </c>
      <c r="J26" s="193">
        <v>0</v>
      </c>
      <c r="K26" s="192">
        <v>0</v>
      </c>
      <c r="L26" s="194">
        <v>0</v>
      </c>
      <c r="M26" s="192">
        <v>200</v>
      </c>
      <c r="N26" s="194">
        <v>100000000</v>
      </c>
      <c r="O26" s="192">
        <v>0</v>
      </c>
      <c r="P26" s="194">
        <v>0</v>
      </c>
      <c r="Q26" s="425">
        <f>G26+I26+K26+M26+O26</f>
        <v>200</v>
      </c>
      <c r="R26" s="425"/>
      <c r="S26" s="195">
        <f>J26+L26+N26+P26</f>
        <v>100000000</v>
      </c>
    </row>
    <row r="27" spans="1:19" s="175" customFormat="1" ht="23.25" customHeight="1">
      <c r="A27" s="412" t="s">
        <v>75</v>
      </c>
      <c r="B27" s="412"/>
      <c r="C27" s="412"/>
      <c r="D27" s="412"/>
      <c r="E27" s="412"/>
      <c r="F27" s="412"/>
      <c r="G27" s="412"/>
      <c r="H27" s="412"/>
      <c r="I27" s="172"/>
      <c r="J27" s="173">
        <f>SUM(J15:J26)</f>
        <v>735019200</v>
      </c>
      <c r="K27" s="172"/>
      <c r="L27" s="173">
        <f>SUM(L15:L26)</f>
        <v>2091760000</v>
      </c>
      <c r="M27" s="172"/>
      <c r="N27" s="174">
        <f>SUM(N15:N26)</f>
        <v>1632941852</v>
      </c>
      <c r="O27" s="133"/>
      <c r="P27" s="173">
        <f>SUM(P15:P26)</f>
        <v>926776720</v>
      </c>
      <c r="Q27" s="413"/>
      <c r="R27" s="414"/>
      <c r="S27" s="173">
        <f>SUM(S15:S24)</f>
        <v>5085351692</v>
      </c>
    </row>
    <row r="28" spans="2:3" ht="12.75">
      <c r="B28" s="176"/>
      <c r="C28" s="176"/>
    </row>
    <row r="29" ht="12.75">
      <c r="D29" s="148"/>
    </row>
    <row r="30" ht="12.75">
      <c r="G30" s="178"/>
    </row>
    <row r="33" spans="8:19" ht="12.75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8:19" ht="12.75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8:19" ht="12.75">
      <c r="H35" s="15"/>
      <c r="I35" s="15"/>
      <c r="J35" s="15"/>
      <c r="K35" s="15"/>
      <c r="L35" s="15"/>
      <c r="M35" s="15"/>
      <c r="N35" s="15"/>
      <c r="O35" s="14"/>
      <c r="P35" s="14"/>
      <c r="Q35" s="14"/>
      <c r="R35" s="14"/>
      <c r="S35" s="14"/>
    </row>
    <row r="36" spans="8:19" ht="12.75">
      <c r="H36" s="15"/>
      <c r="I36" s="15"/>
      <c r="J36" s="15"/>
      <c r="K36" s="15"/>
      <c r="L36" s="15"/>
      <c r="M36" s="15"/>
      <c r="N36" s="15"/>
      <c r="O36" s="14"/>
      <c r="P36" s="14"/>
      <c r="Q36" s="14"/>
      <c r="R36" s="14"/>
      <c r="S36" s="14"/>
    </row>
    <row r="37" spans="8:19" ht="12.75"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8:1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8:19" ht="12.7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</sheetData>
  <sheetProtection/>
  <mergeCells count="56">
    <mergeCell ref="Q26:R26"/>
    <mergeCell ref="B26:E26"/>
    <mergeCell ref="A25:A26"/>
    <mergeCell ref="B25:E25"/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B15:E15"/>
    <mergeCell ref="Q15:R15"/>
    <mergeCell ref="B16:E16"/>
    <mergeCell ref="Q16:R16"/>
    <mergeCell ref="B17:E17"/>
    <mergeCell ref="Q17:R17"/>
    <mergeCell ref="A18:A19"/>
    <mergeCell ref="B18:E18"/>
    <mergeCell ref="Q18:R18"/>
    <mergeCell ref="B19:E19"/>
    <mergeCell ref="Q19:R19"/>
    <mergeCell ref="A20:A24"/>
    <mergeCell ref="B20:E20"/>
    <mergeCell ref="Q20:R20"/>
    <mergeCell ref="B24:E24"/>
    <mergeCell ref="Q24:R24"/>
    <mergeCell ref="A27:H27"/>
    <mergeCell ref="Q27:R27"/>
    <mergeCell ref="S20:S21"/>
    <mergeCell ref="B21:E21"/>
    <mergeCell ref="Q21:R21"/>
    <mergeCell ref="B22:E22"/>
    <mergeCell ref="Q22:R22"/>
    <mergeCell ref="B23:E23"/>
    <mergeCell ref="Q23:R23"/>
    <mergeCell ref="Q25:R25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2016-05-03T19:32:30Z</cp:lastPrinted>
  <dcterms:created xsi:type="dcterms:W3CDTF">2009-04-02T20:41:07Z</dcterms:created>
  <dcterms:modified xsi:type="dcterms:W3CDTF">2018-10-02T21:31:47Z</dcterms:modified>
  <cp:category/>
  <cp:version/>
  <cp:contentType/>
  <cp:contentStatus/>
</cp:coreProperties>
</file>