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<sst xmlns="http://schemas.openxmlformats.org/spreadsheetml/2006/main" count="89" uniqueCount="78">
  <si>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</si>
  <si>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</si>
  <si>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</si>
  <si>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</si>
  <si>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</si>
  <si>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</si>
  <si>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</si>
  <si>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</si>
  <si>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</si>
  <si>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</si>
  <si>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</si>
  <si>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</si>
  <si>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</si>
  <si>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</si>
  <si>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</si>
  <si>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</si>
  <si>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</si>
  <si>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</si>
  <si>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</si>
  <si>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</si>
  <si>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</si>
  <si>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</si>
  <si>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</si>
  <si>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</si>
  <si>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</si>
  <si>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</si>
  <si>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</si>
  <si>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</si>
  <si>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</si>
  <si>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</si>
  <si>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</si>
  <si>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</si>
  <si>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</si>
  <si>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</si>
  <si>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</si>
  <si>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</si>
  <si>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</si>
  <si>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</si>
  <si>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</si>
  <si>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</si>
  <si>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</si>
  <si>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</si>
  <si>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</si>
  <si>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</si>
  <si>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</si>
  <si>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</si>
  <si>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</si>
  <si>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</si>
  <si>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</si>
  <si>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</si>
  <si>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</si>
  <si>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</si>
  <si>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</si>
  <si>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</si>
  <si>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</si>
  <si>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INGNACIO GARCIA RODRIGUEZ</t>
  </si>
  <si>
    <t>Subdirector de Ecosistemas y Gestión Ambiental</t>
  </si>
  <si>
    <t>Implementación de medidas de manejo en el Lago de Tota</t>
  </si>
  <si>
    <t>Acciones de manejo en  Lago de Tota de acuerdo a las   competencias de la Corporación  en el  CONPES 3801</t>
  </si>
  <si>
    <r>
      <rPr>
        <b/>
        <sz val="10"/>
        <rFont val="Arial"/>
        <family val="2"/>
      </rPr>
      <t>FUENTE DE VERIFICACION DE EVIDENCIAS REPORTADAS</t>
    </r>
    <r>
      <rPr>
        <sz val="10"/>
        <rFont val="Arial"/>
        <family val="0"/>
      </rPr>
      <t xml:space="preserve"> 
(Señalar ruta magnetica o fisica de acceso a la evidencia)</t>
    </r>
  </si>
  <si>
    <t xml:space="preserve"> </t>
  </si>
  <si>
    <t>APROBO</t>
  </si>
  <si>
    <t>Seguimiento a las acciones establecidas en el CONPES 3801 a la Corporación</t>
  </si>
  <si>
    <t>JUNIO</t>
  </si>
  <si>
    <t>NOVIEMBRE</t>
  </si>
  <si>
    <t>Versión 0</t>
  </si>
  <si>
    <t>520 904 05 01 10</t>
  </si>
  <si>
    <t xml:space="preserve">Continuacion Fase lmplementación del  Plan Ecoturistico de Playa Blanca </t>
  </si>
  <si>
    <t xml:space="preserve"> Contratos de Prestación de servicios y/o Contratos de Suministro  adjudicados</t>
  </si>
  <si>
    <t xml:space="preserve">Numero de acciones implemnetadas dentro del Plan ecoturistico </t>
  </si>
  <si>
    <t>(No. De contratos ejecutados/No. De contratos programados)*100</t>
  </si>
  <si>
    <t>(No. Deacciones implementadas/No. De acciones programados)*100</t>
  </si>
  <si>
    <t>MARZO</t>
  </si>
  <si>
    <t xml:space="preserve">Numero de acciones implementadas dentro del Plan ecoturistico </t>
  </si>
  <si>
    <t>En desarrollo del Convenio CNV 2017 030   con FONTUR, Municipio de Tota y CORPOBOYACA con el fin Aunar esfuerzos Humanos Administrativos financieros, jurídicos y de asistencia Técnica en el Fortalecimiento ecoturístico del predio Playa Blanca municipio de Tota; se adelantaron actividades de revision de diseños del plan ecoturistico, se reqactivaron las mesas de trabajo con prestadores de servicios turisticos de playa blanca y adelantaron medidas para la temporada de semana santa.</t>
  </si>
  <si>
    <t xml:space="preserve">Informe temporada Semana Santa el cual reposa </t>
  </si>
  <si>
    <t xml:space="preserve">Para el desarrollo de las actividades de Seguimiento e implementacion al CONPES 3801 se realizó  pagos a los siguientes contratos de prestacion de sewrvicios relacionada a continuación: 
CPS-2018023
CPS-2018061
CPS-2018064
CPS-2018065
CPS-2018087
CPS-2018099
CPS-2018114                                                                                     - Se realizó reunión de programación de actividades del mes de marzo que incluyo control de maleza acuática, participación en la campaña de entrega de árboles el Domingo de Ramos en los municipios de Iza, Cuitiva, Tota, Aquitania, y seguimiento a comodato Playa Blanca durante semana santa.
- Se realizó programación de control de maleza acuática con el equipo técnico en el sector de Los Pozos en Hato Laguna- municipio de Aquitania y disposición de la elodea en los sectores de El Cajón, Hato Viejo y Hato Laguna.
-  Se estableció requirió el avance de implementación de PGIRS  de los tres municipios, en la vigencia 2017B, el cual fue reportado en el SISCONPES 2.0
- Con el personal de la oficina de Aquitania se realizó seguimiento a PUEAA  de la oficina. 
- Construcción de los Términos de Referencia para la consultoría a realizar el ajuste del POMCA, PORH, PSA, y programa de transformación de conflictos por el agua en el Lago de Tota, en articulación con el MADS en el marco de la financiación de AFD. 
- Revisión de la metodología implementada en el 2015-2016 para el análisis y transformación de conflictos de manejo en el Lago de Tota en coordinación con el ingeniero Jorge Parra, y las memorias dejadas como insumos para las vigencias siguientes.
- Se inició la implementación de las mesas de trabajo sectoriales como escenario de participación y tramitación de conflictos y necesidades manifiestas con los representantes de los distritos de riego del Tunel de Cuitiva  el 21 de marzo; y con los actores realacionados con el destino ecoturístico(Alcaldía de Tota, Policia, Prestadores de servicios ecoturísticos) de Playa Blanca, el 22 de marzo.
- Reunión para la revisión y ajuste de la guía metodológica de transformación de conflictos del MADS el 23 de marzo.
- Recopilación, estructuración y cargue de la información de avance de indicadores y financiera de actividades del CONPES 3801 en plataforma SISCONPES del DNP, del 12 al 26 de marzo de 2018, en 6 acciones que han mostrado avance en el periodo de reporte 2017.   Sin embargo, existen acciones pendientes que dependen de otros responsables como MADS y alcaldias.              X28                                              - Reunión con el sector Piscicola de Lago de Tota el 7 de marzo con el propósito de recibir informe de avance de implementación de la resolución 1310 de 2017, sistema de extracción de excretas de la trucha, por parte de ASOPISBOY, capitulo Lago de Tota. Se llegaron presentaron solicitudes de ampliación de términos y atención el 20 de marzo para analizar aspectos contenidos en la resolución. 
- Reunión de concertación de aspectos técnicos y jurídicos de la resolución 1310 de 2017 con el sector piscícola de Lago de Tota el 20 de marzo.
- Aforo de caudal de los distritos de riego del Tunel de Cuitiva con presencia de los representantes de los distritos el 14 de marzo
- Aforo de caudal de los distritos de riego Asoprogreso y El Público de los municipios de Cuitiva e Iza el 16 de marzo.
- Seguimiento a funcionamiento de sensores de caudal otorgado a Acerias Paz del Rio y Coservicios, y reporte de hallazgos de visita con concepto técnico para inicio de procesos sancionatorios.
- Se solicitó certificados de sincronización de sensores de COSERVICIOS Y ACERIAS PAZ DEL RIO el 14 de marzo 
- Entrega de informe de niveles de los cuerpos de agua tributarios al Lago de Tota a la doctora Bertha Cruz. 
- Operativo de infracciones ambientales por captación ilegal del recurso hídrico en los cuerpos tributarios Quebrada Aguablanca y Rio Tobal el 14 de marzo, con conceptos técnicos.
- Participación en la capacitación sobre infracciones ambientales orientada por la Subdirección de Recursos Naturales el 20 de marzo.
- Participación de la campaña de reforestación en el marco de la celebración del Domingo de Ramos 25 de marzo, con la entrega de 3.000 árboles en las parroquias de los municipios de Aquitania, Cuitiva, Iza, Tota y Firavitoba. 
- Seguimiento a las actividades ecoturísticas desarrolladas en el predio de Playa Blanca durante la temporada alta de Semana Santa del 29 al 30 de marzo.
</t>
  </si>
  <si>
    <t xml:space="preserve">Carpeta de cada uno de los contratos y expedientes relacionados. </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</si>
</sst>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d&quot; de &quot;mmmm&quot; de &quot;yyyy"/>
    <numFmt numFmtId="184" formatCode="[$-240A]h:mm:ss\ AM/PM"/>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
    <numFmt numFmtId="190" formatCode="&quot;$&quot;\ #,##0"/>
    <numFmt numFmtId="191" formatCode="0.0%"/>
    <numFmt numFmtId="192" formatCode="0.000%"/>
    <numFmt numFmtId="193" formatCode="[$-240A]hh:mm:ss\ AM/PM"/>
  </numFmts>
  <fonts count="4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u val="single"/>
      <sz val="10"/>
      <color indexed="12"/>
      <name val="Arial"/>
      <family val="2"/>
    </font>
    <font>
      <u val="single"/>
      <sz val="10"/>
      <color indexed="20"/>
      <name val="Arial"/>
      <family val="2"/>
    </font>
    <font>
      <sz val="10"/>
      <color indexed="8"/>
      <name val="Arial"/>
      <family val="2"/>
    </font>
    <font>
      <sz val="10"/>
      <color indexed="8"/>
      <name val="Arial Narrow"/>
      <family val="2"/>
    </font>
    <font>
      <sz val="10"/>
      <color indexed="10"/>
      <name val="Arial"/>
      <family val="2"/>
    </font>
    <font>
      <b/>
      <sz val="10"/>
      <color indexed="8"/>
      <name val="Arial"/>
      <family val="2"/>
    </font>
    <font>
      <u val="single"/>
      <sz val="10"/>
      <color theme="10"/>
      <name val="Arial"/>
      <family val="2"/>
    </font>
    <font>
      <u val="single"/>
      <sz val="10"/>
      <color theme="11"/>
      <name val="Arial"/>
      <family val="2"/>
    </font>
    <font>
      <sz val="10"/>
      <color theme="1"/>
      <name val="Arial"/>
      <family val="2"/>
    </font>
    <font>
      <b/>
      <sz val="10"/>
      <color theme="1"/>
      <name val="Arial"/>
      <family val="2"/>
    </font>
    <font>
      <sz val="10"/>
      <color rgb="FFFF0000"/>
      <name val="Arial"/>
      <family val="2"/>
    </font>
    <font>
      <sz val="10"/>
      <color theme="1"/>
      <name val="Arial Narrow"/>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right style="thin"/>
      <top/>
      <bottom style="medium"/>
    </border>
    <border>
      <left/>
      <right style="thin"/>
      <top style="thin"/>
      <bottom style="thin"/>
    </border>
    <border>
      <left style="medium"/>
      <right style="medium"/>
      <top style="medium"/>
      <bottom style="medium"/>
    </border>
    <border>
      <left style="thin"/>
      <right/>
      <top style="thin"/>
      <bottom style="thin"/>
    </border>
    <border>
      <left style="thin"/>
      <right>
        <color indexed="63"/>
      </right>
      <top/>
      <bottom style="medium"/>
    </border>
    <border>
      <left/>
      <right/>
      <top style="thin"/>
      <bottom style="thin"/>
    </border>
    <border>
      <left style="medium"/>
      <right style="thin"/>
      <top>
        <color indexed="63"/>
      </top>
      <bottom style="medium"/>
    </border>
    <border>
      <left style="thin"/>
      <right style="thin"/>
      <top/>
      <bottom style="medium"/>
    </border>
    <border>
      <left style="thin"/>
      <right style="thin"/>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thin"/>
      <bottom/>
    </border>
    <border>
      <left style="medium"/>
      <right/>
      <top/>
      <bottom/>
    </border>
    <border>
      <left style="medium"/>
      <right/>
      <top/>
      <bottom style="medium"/>
    </border>
    <border>
      <left style="medium"/>
      <right/>
      <top style="medium"/>
      <bottom style="thin"/>
    </border>
    <border>
      <left/>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93">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19" fillId="16" borderId="14" xfId="0"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6" xfId="51" applyNumberFormat="1" applyFont="1" applyFill="1" applyBorder="1" applyAlignment="1" applyProtection="1">
      <alignment horizontal="center" vertical="center"/>
      <protection/>
    </xf>
    <xf numFmtId="9" fontId="0" fillId="0" borderId="0" xfId="51"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7"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57" applyFont="1" applyBorder="1" applyAlignment="1" applyProtection="1">
      <alignment horizontal="center" vertical="center" wrapText="1"/>
      <protection locked="0"/>
    </xf>
    <xf numFmtId="9" fontId="0" fillId="0" borderId="18" xfId="52" applyNumberFormat="1" applyFont="1" applyFill="1" applyBorder="1" applyAlignment="1" applyProtection="1">
      <alignment horizontal="center" vertical="center" wrapText="1"/>
      <protection/>
    </xf>
    <xf numFmtId="14" fontId="0" fillId="0" borderId="10" xfId="0" applyNumberFormat="1" applyFont="1" applyBorder="1" applyAlignment="1" applyProtection="1">
      <alignment horizontal="center" vertical="center"/>
      <protection/>
    </xf>
    <xf numFmtId="14" fontId="0" fillId="0" borderId="17" xfId="0" applyNumberFormat="1" applyFont="1" applyBorder="1" applyAlignment="1" applyProtection="1">
      <alignment vertical="top" wrapText="1"/>
      <protection/>
    </xf>
    <xf numFmtId="14" fontId="0" fillId="0" borderId="19"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18" fillId="0" borderId="10" xfId="0" applyFont="1" applyBorder="1" applyAlignment="1">
      <alignment horizontal="center" vertical="center"/>
    </xf>
    <xf numFmtId="0" fontId="19" fillId="0" borderId="10" xfId="0" applyFont="1" applyBorder="1" applyAlignment="1" applyProtection="1">
      <alignment horizontal="center" vertical="center" wrapText="1"/>
      <protection/>
    </xf>
    <xf numFmtId="0" fontId="19" fillId="16" borderId="20" xfId="0" applyFont="1" applyFill="1" applyBorder="1" applyAlignment="1" applyProtection="1">
      <alignment horizontal="center" vertical="center"/>
      <protection/>
    </xf>
    <xf numFmtId="3" fontId="19" fillId="24" borderId="0" xfId="0" applyNumberFormat="1" applyFont="1" applyFill="1" applyBorder="1" applyAlignment="1" applyProtection="1">
      <alignment horizontal="right" vertical="center"/>
      <protection/>
    </xf>
    <xf numFmtId="0" fontId="21" fillId="0" borderId="10" xfId="0" applyFont="1" applyBorder="1" applyAlignment="1">
      <alignment vertical="center" wrapText="1"/>
    </xf>
    <xf numFmtId="190" fontId="0" fillId="0" borderId="10" xfId="0" applyNumberFormat="1" applyFont="1" applyBorder="1" applyAlignment="1" applyProtection="1">
      <alignment horizontal="center" vertical="center" wrapText="1"/>
      <protection/>
    </xf>
    <xf numFmtId="3" fontId="0" fillId="0" borderId="10" xfId="0" applyNumberFormat="1" applyFont="1" applyFill="1" applyBorder="1" applyAlignment="1" applyProtection="1">
      <alignment horizontal="right" vertical="center"/>
      <protection/>
    </xf>
    <xf numFmtId="9" fontId="19" fillId="0" borderId="21" xfId="57" applyFont="1" applyFill="1" applyBorder="1" applyAlignment="1" applyProtection="1">
      <alignment horizontal="center" vertical="center"/>
      <protection/>
    </xf>
    <xf numFmtId="190" fontId="0" fillId="25" borderId="10" xfId="0" applyNumberFormat="1" applyFont="1" applyFill="1" applyBorder="1" applyAlignment="1">
      <alignment horizontal="center" vertical="center" wrapText="1"/>
    </xf>
    <xf numFmtId="190" fontId="0" fillId="25" borderId="22" xfId="0" applyNumberFormat="1" applyFont="1" applyFill="1" applyBorder="1" applyAlignment="1">
      <alignment horizontal="center" vertical="center" wrapText="1"/>
    </xf>
    <xf numFmtId="0" fontId="36" fillId="0" borderId="22" xfId="0" applyFont="1" applyBorder="1" applyAlignment="1">
      <alignment horizontal="center" vertical="center" wrapText="1"/>
    </xf>
    <xf numFmtId="0" fontId="0" fillId="0" borderId="10" xfId="0" applyFont="1" applyBorder="1" applyAlignment="1" applyProtection="1">
      <alignment vertical="center" wrapText="1"/>
      <protection locked="0"/>
    </xf>
    <xf numFmtId="49" fontId="20" fillId="0" borderId="0" xfId="51" applyNumberFormat="1"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xf>
    <xf numFmtId="190" fontId="19" fillId="0" borderId="21" xfId="0" applyNumberFormat="1" applyFont="1" applyFill="1" applyBorder="1" applyAlignment="1" applyProtection="1">
      <alignment horizontal="center" vertical="center"/>
      <protection/>
    </xf>
    <xf numFmtId="3" fontId="0" fillId="0" borderId="0"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49" fontId="0" fillId="0" borderId="0" xfId="51" applyNumberFormat="1" applyFont="1" applyAlignment="1" applyProtection="1">
      <alignment horizontal="center" vertical="center"/>
      <protection locked="0"/>
    </xf>
    <xf numFmtId="0" fontId="0" fillId="0" borderId="0" xfId="53" applyNumberFormat="1" applyFont="1" applyAlignment="1" applyProtection="1">
      <alignment horizontal="center" vertical="center"/>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0" applyFont="1" applyBorder="1" applyAlignment="1" applyProtection="1">
      <alignment horizontal="center" vertical="center"/>
      <protection locked="0"/>
    </xf>
    <xf numFmtId="181" fontId="21" fillId="0" borderId="0" xfId="0" applyNumberFormat="1" applyFont="1" applyBorder="1" applyAlignment="1" applyProtection="1">
      <alignment horizontal="center" vertical="center"/>
      <protection locked="0"/>
    </xf>
    <xf numFmtId="2" fontId="21" fillId="0" borderId="0" xfId="0" applyNumberFormat="1" applyFont="1" applyBorder="1" applyAlignment="1" applyProtection="1">
      <alignment horizontal="center" vertical="center"/>
      <protection locked="0"/>
    </xf>
    <xf numFmtId="2" fontId="0" fillId="0" borderId="0" xfId="51" applyNumberFormat="1" applyFont="1" applyAlignment="1" applyProtection="1">
      <alignment horizontal="center" vertical="center"/>
      <protection locked="0"/>
    </xf>
    <xf numFmtId="2" fontId="0" fillId="0" borderId="0" xfId="57" applyNumberFormat="1" applyFont="1" applyAlignment="1" applyProtection="1">
      <alignment horizontal="center" vertical="center"/>
      <protection locked="0"/>
    </xf>
    <xf numFmtId="49" fontId="0" fillId="0" borderId="10" xfId="51" applyNumberFormat="1" applyFont="1" applyBorder="1" applyAlignment="1" applyProtection="1">
      <alignment horizontal="justify" vertical="center" wrapText="1"/>
      <protection locked="0"/>
    </xf>
    <xf numFmtId="0" fontId="0" fillId="0" borderId="0" xfId="0" applyAlignment="1" applyProtection="1">
      <alignment horizontal="justify" vertical="center"/>
      <protection/>
    </xf>
    <xf numFmtId="0" fontId="0" fillId="0" borderId="0" xfId="0" applyAlignment="1" applyProtection="1">
      <alignment horizontal="justify" vertical="center"/>
      <protection locked="0"/>
    </xf>
    <xf numFmtId="0" fontId="21" fillId="0" borderId="0" xfId="0" applyFont="1" applyBorder="1" applyAlignment="1" applyProtection="1">
      <alignment horizontal="justify" vertical="center"/>
      <protection locked="0"/>
    </xf>
    <xf numFmtId="49" fontId="0" fillId="0" borderId="10" xfId="0" applyNumberFormat="1" applyFont="1" applyBorder="1" applyAlignment="1" applyProtection="1">
      <alignment vertical="top" wrapText="1"/>
      <protection locked="0"/>
    </xf>
    <xf numFmtId="0" fontId="0" fillId="0" borderId="10" xfId="46" applyFont="1" applyBorder="1" applyAlignment="1" applyProtection="1">
      <alignment vertical="center" wrapText="1"/>
      <protection locked="0"/>
    </xf>
    <xf numFmtId="49" fontId="0" fillId="0" borderId="13" xfId="57" applyNumberFormat="1" applyFont="1" applyBorder="1" applyAlignment="1" applyProtection="1">
      <alignment horizontal="center" vertical="center" wrapText="1"/>
      <protection locked="0"/>
    </xf>
    <xf numFmtId="49" fontId="0" fillId="0" borderId="16" xfId="51" applyNumberFormat="1" applyFont="1" applyFill="1" applyBorder="1" applyAlignment="1" applyProtection="1">
      <alignment horizontal="center" vertical="center"/>
      <protection/>
    </xf>
    <xf numFmtId="2" fontId="0" fillId="25" borderId="10" xfId="0" applyNumberFormat="1"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10" xfId="0" applyFont="1" applyBorder="1" applyAlignment="1">
      <alignment horizontal="center" vertical="center"/>
    </xf>
    <xf numFmtId="14" fontId="21" fillId="0" borderId="17" xfId="0" applyNumberFormat="1" applyFont="1" applyBorder="1" applyAlignment="1">
      <alignment horizontal="center" vertical="center"/>
    </xf>
    <xf numFmtId="14" fontId="21" fillId="0" borderId="15" xfId="0" applyNumberFormat="1" applyFont="1" applyBorder="1" applyAlignment="1">
      <alignment horizontal="center" vertical="center"/>
    </xf>
    <xf numFmtId="49" fontId="20" fillId="0" borderId="0" xfId="51"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2" xfId="57" applyNumberFormat="1" applyFont="1" applyFill="1" applyBorder="1" applyAlignment="1" applyProtection="1">
      <alignment horizontal="center" vertical="center" wrapText="1"/>
      <protection/>
    </xf>
    <xf numFmtId="1" fontId="19" fillId="0" borderId="23" xfId="51" applyNumberFormat="1" applyFont="1" applyBorder="1" applyAlignment="1" applyProtection="1">
      <alignment horizontal="center" vertical="center"/>
      <protection/>
    </xf>
    <xf numFmtId="1" fontId="19" fillId="0" borderId="24" xfId="51" applyNumberFormat="1" applyFont="1" applyBorder="1" applyAlignment="1" applyProtection="1">
      <alignment horizontal="center" vertical="center"/>
      <protection/>
    </xf>
    <xf numFmtId="2" fontId="27" fillId="0" borderId="13" xfId="57" applyNumberFormat="1" applyFont="1" applyBorder="1" applyAlignment="1" applyProtection="1">
      <alignment horizontal="center" vertical="center" wrapText="1"/>
      <protection locked="0"/>
    </xf>
    <xf numFmtId="2" fontId="27" fillId="0" borderId="22" xfId="57" applyNumberFormat="1" applyFont="1" applyBorder="1" applyAlignment="1" applyProtection="1">
      <alignment horizontal="center" vertical="center" wrapText="1"/>
      <protection locked="0"/>
    </xf>
    <xf numFmtId="0" fontId="22" fillId="0" borderId="17"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49" fontId="19" fillId="0" borderId="10" xfId="51"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49" fontId="19" fillId="0" borderId="10" xfId="51" applyNumberFormat="1" applyFont="1" applyBorder="1" applyAlignment="1" applyProtection="1">
      <alignment horizontal="center" vertical="center" wrapText="1"/>
      <protection/>
    </xf>
    <xf numFmtId="0" fontId="22" fillId="26" borderId="10" xfId="0" applyFont="1" applyFill="1" applyBorder="1" applyAlignment="1" applyProtection="1">
      <alignment horizontal="center" vertical="center"/>
      <protection locked="0"/>
    </xf>
    <xf numFmtId="49" fontId="19" fillId="0" borderId="25" xfId="51" applyNumberFormat="1" applyFont="1" applyBorder="1" applyAlignment="1" applyProtection="1">
      <alignment horizontal="center" vertical="center" wrapText="1"/>
      <protection locked="0"/>
    </xf>
    <xf numFmtId="49" fontId="23" fillId="0" borderId="25" xfId="51" applyNumberFormat="1" applyFont="1" applyBorder="1" applyAlignment="1" applyProtection="1">
      <alignment horizontal="center" vertical="center" wrapText="1"/>
      <protection locked="0"/>
    </xf>
    <xf numFmtId="0" fontId="37" fillId="0" borderId="10" xfId="51" applyNumberFormat="1" applyFont="1" applyBorder="1" applyAlignment="1" applyProtection="1">
      <alignment horizontal="center" vertical="center" wrapText="1"/>
      <protection/>
    </xf>
    <xf numFmtId="0" fontId="0" fillId="0" borderId="26"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17" xfId="0" applyBorder="1" applyAlignment="1" applyProtection="1">
      <alignment horizontal="left" vertical="center"/>
      <protection/>
    </xf>
    <xf numFmtId="0" fontId="0" fillId="0" borderId="15" xfId="0" applyBorder="1" applyAlignment="1" applyProtection="1">
      <alignment horizontal="left" vertical="center"/>
      <protection/>
    </xf>
    <xf numFmtId="0" fontId="21" fillId="0" borderId="10" xfId="0" applyFont="1" applyBorder="1" applyAlignment="1">
      <alignment horizontal="center" vertical="center"/>
    </xf>
    <xf numFmtId="0" fontId="37" fillId="0" borderId="10" xfId="0" applyFont="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25"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19" fillId="16" borderId="34" xfId="0" applyFont="1" applyFill="1" applyBorder="1" applyAlignment="1" applyProtection="1">
      <alignment horizontal="left" vertical="center" wrapText="1"/>
      <protection/>
    </xf>
    <xf numFmtId="0" fontId="19" fillId="16" borderId="27" xfId="0" applyFont="1" applyFill="1" applyBorder="1" applyAlignment="1" applyProtection="1">
      <alignment horizontal="left" vertical="center" wrapText="1"/>
      <protection/>
    </xf>
    <xf numFmtId="0" fontId="19" fillId="16" borderId="28" xfId="0" applyFont="1" applyFill="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30"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19" fillId="0" borderId="10" xfId="0" applyFont="1" applyBorder="1" applyAlignment="1" applyProtection="1">
      <alignment horizontal="center" vertical="center"/>
      <protection/>
    </xf>
    <xf numFmtId="49" fontId="0" fillId="0" borderId="0" xfId="51" applyNumberFormat="1" applyFont="1" applyFill="1" applyBorder="1" applyAlignment="1" applyProtection="1">
      <alignment horizontal="center" vertical="center"/>
      <protection locked="0"/>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19" xfId="0" applyFont="1" applyBorder="1" applyAlignment="1">
      <alignment horizontal="center" vertical="center" wrapText="1"/>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5" xfId="0" applyFont="1" applyBorder="1" applyAlignment="1">
      <alignment horizontal="center" vertical="center"/>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49" fontId="19" fillId="0" borderId="13" xfId="51" applyNumberFormat="1" applyFont="1" applyBorder="1" applyAlignment="1" applyProtection="1">
      <alignment horizontal="center" vertical="center" wrapText="1"/>
      <protection locked="0"/>
    </xf>
    <xf numFmtId="0" fontId="19" fillId="0" borderId="26"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33" xfId="0" applyFont="1" applyBorder="1" applyAlignment="1" applyProtection="1">
      <alignment horizontal="center" vertical="center"/>
      <protection/>
    </xf>
    <xf numFmtId="0" fontId="19" fillId="0" borderId="26"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0" fillId="0" borderId="10" xfId="51" applyNumberFormat="1" applyFont="1" applyFill="1" applyBorder="1" applyAlignment="1" applyProtection="1">
      <alignment horizontal="center" vertical="center"/>
      <protection locked="0"/>
    </xf>
    <xf numFmtId="0" fontId="19" fillId="0" borderId="10" xfId="0" applyFont="1" applyBorder="1" applyAlignment="1" applyProtection="1">
      <alignment horizontal="center" vertical="center" wrapText="1"/>
      <protection/>
    </xf>
    <xf numFmtId="49" fontId="23" fillId="0" borderId="10" xfId="51" applyNumberFormat="1" applyFont="1" applyBorder="1" applyAlignment="1" applyProtection="1">
      <alignment horizontal="center" vertical="center" wrapText="1"/>
      <protection locked="0"/>
    </xf>
    <xf numFmtId="1" fontId="0" fillId="0" borderId="26"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0" fontId="19" fillId="16" borderId="37" xfId="0" applyFont="1" applyFill="1" applyBorder="1" applyAlignment="1" applyProtection="1">
      <alignment horizontal="left" vertical="center" wrapText="1"/>
      <protection/>
    </xf>
    <xf numFmtId="0" fontId="19" fillId="16" borderId="38" xfId="0"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49" fontId="38" fillId="0" borderId="0" xfId="51" applyNumberFormat="1"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36" fillId="0" borderId="10" xfId="51" applyNumberFormat="1" applyFont="1" applyBorder="1" applyAlignment="1" applyProtection="1">
      <alignment horizontal="center" vertical="center" wrapText="1"/>
      <protection/>
    </xf>
    <xf numFmtId="9" fontId="0" fillId="0" borderId="13" xfId="57" applyFont="1" applyBorder="1" applyAlignment="1" applyProtection="1">
      <alignment horizontal="center" vertical="center" wrapText="1"/>
      <protection locked="0"/>
    </xf>
    <xf numFmtId="9" fontId="0" fillId="0" borderId="25" xfId="57" applyFont="1" applyBorder="1" applyAlignment="1" applyProtection="1">
      <alignment horizontal="center" vertical="center" wrapText="1"/>
      <protection locked="0"/>
    </xf>
    <xf numFmtId="181" fontId="39" fillId="24" borderId="10" xfId="52" applyNumberFormat="1"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1%20PORH%20RIO%20CHICAMOCHA\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1%20PORH%20RIO%20CHICAMOCHA\FEV-16%20PORH%20Cuenca%20alta%20y%20media%20del%20R&#237;o%20Chicamoch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INTEGRADA DEL RECURSO HÍDRICO</v>
          </cell>
        </row>
        <row r="7">
          <cell r="D7" t="str">
            <v>Manejo Integral del Recurso Hídrico. </v>
          </cell>
        </row>
        <row r="8">
          <cell r="D8" t="str">
            <v>Gestión Integral del Recurso Hídrico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showGridLines="0" tabSelected="1" zoomScale="60" zoomScaleNormal="60" zoomScaleSheetLayoutView="70" zoomScalePageLayoutView="0" workbookViewId="0" topLeftCell="A21">
      <selection activeCell="V28" sqref="V28"/>
    </sheetView>
  </sheetViews>
  <sheetFormatPr defaultColWidth="11.421875" defaultRowHeight="12.75"/>
  <cols>
    <col min="1" max="1" width="8.421875" style="1" customWidth="1"/>
    <col min="2" max="2" width="16.57421875" style="1" customWidth="1"/>
    <col min="3" max="3" width="13.140625" style="1" customWidth="1"/>
    <col min="4" max="4" width="7.28125" style="1" customWidth="1"/>
    <col min="5" max="5" width="7.140625" style="1" customWidth="1"/>
    <col min="6" max="6" width="11.7109375" style="1" customWidth="1"/>
    <col min="7" max="7" width="10.00390625" style="1" hidden="1" customWidth="1"/>
    <col min="8" max="8" width="11.57421875" style="7" hidden="1" customWidth="1"/>
    <col min="9" max="9" width="26.28125" style="7" customWidth="1"/>
    <col min="10" max="10" width="21.8515625" style="1" customWidth="1"/>
    <col min="11" max="11" width="16.00390625" style="1" customWidth="1"/>
    <col min="12" max="12" width="14.8515625" style="1" customWidth="1"/>
    <col min="13" max="13" width="15.7109375" style="1" customWidth="1"/>
    <col min="14" max="14" width="16.57421875" style="1" customWidth="1"/>
    <col min="15" max="18" width="19.00390625" style="71" customWidth="1"/>
    <col min="19" max="19" width="21.140625" style="71" customWidth="1"/>
    <col min="20" max="20" width="20.8515625" style="74" customWidth="1"/>
    <col min="21" max="21" width="20.28125" style="74" customWidth="1"/>
    <col min="22" max="22" width="18.57421875" style="74" customWidth="1"/>
    <col min="23" max="23" width="20.8515625" style="74" customWidth="1"/>
    <col min="24" max="24" width="102.140625" style="1" customWidth="1"/>
    <col min="25" max="25" width="32.140625" style="1" customWidth="1"/>
    <col min="26" max="16384" width="11.421875" style="1" customWidth="1"/>
  </cols>
  <sheetData>
    <row r="1" spans="1:24" ht="60" customHeight="1">
      <c r="A1" s="149"/>
      <c r="B1" s="149"/>
      <c r="C1" s="149"/>
      <c r="D1" s="111" t="s">
        <v>18</v>
      </c>
      <c r="E1" s="111"/>
      <c r="F1" s="111"/>
      <c r="G1" s="111"/>
      <c r="H1" s="111"/>
      <c r="I1" s="111"/>
      <c r="J1" s="111"/>
      <c r="K1" s="111"/>
      <c r="L1" s="111"/>
      <c r="M1" s="111"/>
      <c r="N1" s="111"/>
      <c r="O1" s="111"/>
      <c r="P1" s="111"/>
      <c r="Q1" s="111"/>
      <c r="R1" s="111"/>
      <c r="S1" s="111"/>
      <c r="T1" s="111"/>
      <c r="U1" s="148" t="s">
        <v>44</v>
      </c>
      <c r="V1" s="148"/>
      <c r="W1" s="148"/>
      <c r="X1" s="148"/>
    </row>
    <row r="2" spans="1:24" ht="21.75" customHeight="1">
      <c r="A2" s="149"/>
      <c r="B2" s="149"/>
      <c r="C2" s="149"/>
      <c r="D2" s="111"/>
      <c r="E2" s="111"/>
      <c r="F2" s="111"/>
      <c r="G2" s="111"/>
      <c r="H2" s="111"/>
      <c r="I2" s="111"/>
      <c r="J2" s="111"/>
      <c r="K2" s="111"/>
      <c r="L2" s="111"/>
      <c r="M2" s="111"/>
      <c r="N2" s="111"/>
      <c r="O2" s="111"/>
      <c r="P2" s="111"/>
      <c r="Q2" s="111"/>
      <c r="R2" s="111"/>
      <c r="S2" s="111"/>
      <c r="T2" s="111"/>
      <c r="U2" s="149" t="s">
        <v>19</v>
      </c>
      <c r="V2" s="149"/>
      <c r="W2" s="149"/>
      <c r="X2" s="149"/>
    </row>
    <row r="3" spans="1:24" ht="19.5" customHeight="1">
      <c r="A3" s="149"/>
      <c r="B3" s="149"/>
      <c r="C3" s="149"/>
      <c r="D3" s="111" t="s">
        <v>20</v>
      </c>
      <c r="E3" s="111"/>
      <c r="F3" s="111"/>
      <c r="G3" s="111"/>
      <c r="H3" s="111"/>
      <c r="I3" s="111"/>
      <c r="J3" s="111"/>
      <c r="K3" s="111"/>
      <c r="L3" s="111"/>
      <c r="M3" s="111"/>
      <c r="N3" s="111"/>
      <c r="O3" s="111"/>
      <c r="P3" s="111"/>
      <c r="Q3" s="111"/>
      <c r="R3" s="111"/>
      <c r="S3" s="111"/>
      <c r="T3" s="111"/>
      <c r="U3" s="102" t="s">
        <v>22</v>
      </c>
      <c r="V3" s="103"/>
      <c r="W3" s="104"/>
      <c r="X3" s="2" t="s">
        <v>60</v>
      </c>
    </row>
    <row r="4" spans="1:24" ht="19.5" customHeight="1">
      <c r="A4" s="149"/>
      <c r="B4" s="149"/>
      <c r="C4" s="149"/>
      <c r="D4" s="111"/>
      <c r="E4" s="111"/>
      <c r="F4" s="111"/>
      <c r="G4" s="111"/>
      <c r="H4" s="111"/>
      <c r="I4" s="111"/>
      <c r="J4" s="111"/>
      <c r="K4" s="111"/>
      <c r="L4" s="111"/>
      <c r="M4" s="111"/>
      <c r="N4" s="111"/>
      <c r="O4" s="111"/>
      <c r="P4" s="111"/>
      <c r="Q4" s="111"/>
      <c r="R4" s="111"/>
      <c r="S4" s="111"/>
      <c r="T4" s="111"/>
      <c r="U4" s="102" t="s">
        <v>65</v>
      </c>
      <c r="V4" s="103"/>
      <c r="W4" s="104"/>
      <c r="X4" s="3">
        <v>43003</v>
      </c>
    </row>
    <row r="5" spans="1:24" ht="31.5" customHeight="1">
      <c r="A5" s="150" t="s">
        <v>21</v>
      </c>
      <c r="B5" s="150"/>
      <c r="C5" s="150"/>
      <c r="D5" s="150"/>
      <c r="E5" s="150"/>
      <c r="F5" s="150"/>
      <c r="G5" s="150"/>
      <c r="H5" s="150"/>
      <c r="I5" s="150"/>
      <c r="J5" s="150"/>
      <c r="K5" s="150"/>
      <c r="L5" s="150"/>
      <c r="M5" s="150"/>
      <c r="N5" s="150"/>
      <c r="O5" s="150"/>
      <c r="P5" s="150"/>
      <c r="Q5" s="150"/>
      <c r="R5" s="150"/>
      <c r="S5" s="150"/>
      <c r="T5" s="150"/>
      <c r="U5" s="150"/>
      <c r="V5" s="150"/>
      <c r="W5" s="150"/>
      <c r="X5" s="150"/>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0"/>
      <c r="L7" s="10"/>
      <c r="M7" s="10"/>
      <c r="N7" s="10"/>
      <c r="O7" s="4"/>
      <c r="P7" s="4"/>
      <c r="Q7" s="4"/>
      <c r="R7" s="4"/>
      <c r="S7" s="4"/>
      <c r="T7" s="4"/>
      <c r="U7" s="4"/>
      <c r="V7" s="4"/>
      <c r="W7" s="4"/>
      <c r="X7" s="4"/>
    </row>
    <row r="8" spans="11:23" ht="16.5" customHeight="1">
      <c r="K8" s="12"/>
      <c r="L8" s="12"/>
      <c r="M8" s="12"/>
      <c r="N8" s="12"/>
      <c r="O8" s="5"/>
      <c r="P8" s="5"/>
      <c r="Q8" s="5"/>
      <c r="R8" s="5"/>
      <c r="S8" s="5"/>
      <c r="T8" s="5"/>
      <c r="U8" s="5"/>
      <c r="V8" s="5"/>
      <c r="W8" s="5"/>
    </row>
    <row r="9" spans="11:23" ht="13.5" customHeight="1">
      <c r="K9" s="12"/>
      <c r="L9" s="12"/>
      <c r="M9" s="12"/>
      <c r="N9" s="12"/>
      <c r="O9" s="5"/>
      <c r="P9" s="5"/>
      <c r="Q9" s="5"/>
      <c r="R9" s="5"/>
      <c r="S9" s="5"/>
      <c r="T9" s="5"/>
      <c r="U9" s="5"/>
      <c r="V9" s="5"/>
      <c r="W9" s="5"/>
    </row>
    <row r="10" spans="1:23" ht="9" customHeight="1" thickBot="1">
      <c r="A10" s="14"/>
      <c r="B10" s="15"/>
      <c r="C10" s="15"/>
      <c r="D10" s="17"/>
      <c r="E10" s="17"/>
      <c r="F10" s="17"/>
      <c r="G10" s="17"/>
      <c r="H10" s="16"/>
      <c r="I10" s="16"/>
      <c r="J10" s="17"/>
      <c r="K10" s="17"/>
      <c r="L10" s="17"/>
      <c r="M10" s="17"/>
      <c r="N10" s="17"/>
      <c r="O10" s="65"/>
      <c r="P10" s="65"/>
      <c r="Q10" s="65"/>
      <c r="R10" s="65"/>
      <c r="S10" s="65"/>
      <c r="T10" s="66"/>
      <c r="U10" s="66"/>
      <c r="V10" s="66"/>
      <c r="W10" s="66"/>
    </row>
    <row r="11" spans="1:24" ht="36" customHeight="1">
      <c r="A11" s="175" t="s">
        <v>5</v>
      </c>
      <c r="B11" s="176"/>
      <c r="C11" s="176"/>
      <c r="D11" s="177" t="str">
        <f>'[2]POA H.A.'!$D$6</f>
        <v>GESTIÓN INTEGRADA DEL RECURSO HÍDRICO</v>
      </c>
      <c r="E11" s="177"/>
      <c r="F11" s="177"/>
      <c r="G11" s="177"/>
      <c r="H11" s="177"/>
      <c r="I11" s="177"/>
      <c r="J11" s="18" t="s">
        <v>2</v>
      </c>
      <c r="K11" s="18" t="s">
        <v>3</v>
      </c>
      <c r="L11" s="35"/>
      <c r="M11" s="157" t="s">
        <v>23</v>
      </c>
      <c r="N11" s="158"/>
      <c r="O11" s="140" t="s">
        <v>45</v>
      </c>
      <c r="P11" s="140"/>
      <c r="Q11" s="140"/>
      <c r="R11" s="140"/>
      <c r="S11" s="128" t="s">
        <v>48</v>
      </c>
      <c r="T11" s="128">
        <v>2018</v>
      </c>
      <c r="U11" s="37"/>
      <c r="V11" s="37"/>
      <c r="W11" s="37"/>
      <c r="X11" s="37"/>
    </row>
    <row r="12" spans="1:24" ht="22.5" customHeight="1">
      <c r="A12" s="131" t="s">
        <v>28</v>
      </c>
      <c r="B12" s="132"/>
      <c r="C12" s="133"/>
      <c r="D12" s="115" t="str">
        <f>'[2]POA H.A.'!$D$7</f>
        <v>Manejo Integral del Recurso Hídrico. </v>
      </c>
      <c r="E12" s="116"/>
      <c r="F12" s="116"/>
      <c r="G12" s="116"/>
      <c r="H12" s="116"/>
      <c r="I12" s="117"/>
      <c r="J12" s="19" t="s">
        <v>4</v>
      </c>
      <c r="K12" s="59">
        <v>250000000</v>
      </c>
      <c r="L12" s="20"/>
      <c r="M12" s="159"/>
      <c r="N12" s="160"/>
      <c r="O12" s="11" t="s">
        <v>72</v>
      </c>
      <c r="P12" s="11" t="s">
        <v>63</v>
      </c>
      <c r="Q12" s="11" t="s">
        <v>64</v>
      </c>
      <c r="R12" s="11" t="s">
        <v>0</v>
      </c>
      <c r="S12" s="129"/>
      <c r="T12" s="129"/>
      <c r="U12" s="6"/>
      <c r="V12" s="6"/>
      <c r="W12" s="6"/>
      <c r="X12" s="6"/>
    </row>
    <row r="13" spans="1:24" ht="23.25" customHeight="1">
      <c r="A13" s="134"/>
      <c r="B13" s="135"/>
      <c r="C13" s="136"/>
      <c r="D13" s="118"/>
      <c r="E13" s="119"/>
      <c r="F13" s="119"/>
      <c r="G13" s="119"/>
      <c r="H13" s="119"/>
      <c r="I13" s="120"/>
      <c r="J13" s="21" t="s">
        <v>6</v>
      </c>
      <c r="K13" s="23"/>
      <c r="L13" s="20"/>
      <c r="M13" s="161"/>
      <c r="N13" s="162"/>
      <c r="O13" s="13" t="s">
        <v>49</v>
      </c>
      <c r="P13" s="13"/>
      <c r="Q13" s="13"/>
      <c r="R13" s="13"/>
      <c r="S13" s="130"/>
      <c r="T13" s="130"/>
      <c r="U13" s="6"/>
      <c r="V13" s="6"/>
      <c r="W13" s="6"/>
      <c r="X13" s="6"/>
    </row>
    <row r="14" spans="1:24" ht="15.75" customHeight="1" thickBot="1">
      <c r="A14" s="137"/>
      <c r="B14" s="138"/>
      <c r="C14" s="139"/>
      <c r="D14" s="121"/>
      <c r="E14" s="122"/>
      <c r="F14" s="122"/>
      <c r="G14" s="122"/>
      <c r="H14" s="122"/>
      <c r="I14" s="123"/>
      <c r="J14" s="21" t="s">
        <v>8</v>
      </c>
      <c r="K14" s="23"/>
      <c r="L14" s="24"/>
      <c r="M14" s="22"/>
      <c r="N14" s="25"/>
      <c r="O14" s="94"/>
      <c r="P14" s="94"/>
      <c r="Q14" s="94"/>
      <c r="R14" s="94"/>
      <c r="S14" s="94"/>
      <c r="T14" s="94"/>
      <c r="U14" s="94"/>
      <c r="V14" s="94"/>
      <c r="W14" s="94"/>
      <c r="X14" s="94"/>
    </row>
    <row r="15" spans="1:24" ht="15.75" customHeight="1">
      <c r="A15" s="131" t="s">
        <v>50</v>
      </c>
      <c r="B15" s="132"/>
      <c r="C15" s="133"/>
      <c r="D15" s="115" t="str">
        <f>'[2]POA H.A.'!$D$8</f>
        <v>Gestión Integral del Recurso Hídrico</v>
      </c>
      <c r="E15" s="116"/>
      <c r="F15" s="116"/>
      <c r="G15" s="116"/>
      <c r="H15" s="116"/>
      <c r="I15" s="117"/>
      <c r="J15" s="21" t="s">
        <v>9</v>
      </c>
      <c r="K15" s="23" t="s">
        <v>7</v>
      </c>
      <c r="L15" s="24"/>
      <c r="M15" s="22"/>
      <c r="N15" s="25"/>
      <c r="O15" s="6"/>
      <c r="P15" s="6"/>
      <c r="Q15" s="6"/>
      <c r="R15" s="6"/>
      <c r="S15" s="6"/>
      <c r="T15" s="6"/>
      <c r="U15" s="6"/>
      <c r="V15" s="6"/>
      <c r="W15" s="6"/>
      <c r="X15" s="6"/>
    </row>
    <row r="16" spans="1:24" ht="15.75" customHeight="1">
      <c r="A16" s="134"/>
      <c r="B16" s="135"/>
      <c r="C16" s="136"/>
      <c r="D16" s="118"/>
      <c r="E16" s="119"/>
      <c r="F16" s="119"/>
      <c r="G16" s="119"/>
      <c r="H16" s="119"/>
      <c r="I16" s="120"/>
      <c r="J16" s="21" t="s">
        <v>10</v>
      </c>
      <c r="K16" s="23" t="s">
        <v>7</v>
      </c>
      <c r="L16" s="24"/>
      <c r="M16" s="22"/>
      <c r="N16" s="25"/>
      <c r="O16" s="6"/>
      <c r="P16" s="6"/>
      <c r="Q16" s="6"/>
      <c r="R16" s="6"/>
      <c r="S16" s="6"/>
      <c r="T16" s="6"/>
      <c r="U16" s="6"/>
      <c r="V16" s="6"/>
      <c r="W16" s="6"/>
      <c r="X16" s="6"/>
    </row>
    <row r="17" spans="1:24" ht="15.75" customHeight="1" thickBot="1">
      <c r="A17" s="137"/>
      <c r="B17" s="138"/>
      <c r="C17" s="139"/>
      <c r="D17" s="121"/>
      <c r="E17" s="122"/>
      <c r="F17" s="122"/>
      <c r="G17" s="122"/>
      <c r="H17" s="122"/>
      <c r="I17" s="123"/>
      <c r="J17" s="21" t="s">
        <v>30</v>
      </c>
      <c r="K17" s="23" t="s">
        <v>7</v>
      </c>
      <c r="L17" s="24"/>
      <c r="M17" s="22"/>
      <c r="N17" s="25"/>
      <c r="O17" s="6"/>
      <c r="P17" s="6"/>
      <c r="Q17" s="6"/>
      <c r="R17" s="6"/>
      <c r="S17" s="6"/>
      <c r="T17" s="6"/>
      <c r="U17" s="6"/>
      <c r="V17" s="6"/>
      <c r="W17" s="6"/>
      <c r="X17" s="6"/>
    </row>
    <row r="18" spans="1:24" ht="15.75" customHeight="1">
      <c r="A18" s="131" t="s">
        <v>51</v>
      </c>
      <c r="B18" s="132"/>
      <c r="C18" s="133"/>
      <c r="D18" s="166" t="s">
        <v>58</v>
      </c>
      <c r="E18" s="167"/>
      <c r="F18" s="167"/>
      <c r="G18" s="167"/>
      <c r="H18" s="167"/>
      <c r="I18" s="168"/>
      <c r="J18" s="21" t="s">
        <v>31</v>
      </c>
      <c r="K18" s="23" t="s">
        <v>7</v>
      </c>
      <c r="L18" s="24"/>
      <c r="M18" s="22"/>
      <c r="N18" s="25"/>
      <c r="O18" s="6"/>
      <c r="P18" s="6"/>
      <c r="Q18" s="6"/>
      <c r="R18" s="6"/>
      <c r="S18" s="6"/>
      <c r="T18" s="6"/>
      <c r="U18" s="6"/>
      <c r="V18" s="6"/>
      <c r="W18" s="6"/>
      <c r="X18" s="6"/>
    </row>
    <row r="19" spans="1:24" ht="15.75" customHeight="1">
      <c r="A19" s="134"/>
      <c r="B19" s="135"/>
      <c r="C19" s="136"/>
      <c r="D19" s="169"/>
      <c r="E19" s="170"/>
      <c r="F19" s="170"/>
      <c r="G19" s="170"/>
      <c r="H19" s="170"/>
      <c r="I19" s="171"/>
      <c r="J19" s="21" t="s">
        <v>32</v>
      </c>
      <c r="K19" s="23" t="s">
        <v>7</v>
      </c>
      <c r="L19" s="24"/>
      <c r="M19" s="22"/>
      <c r="N19" s="25"/>
      <c r="O19" s="6"/>
      <c r="P19" s="6"/>
      <c r="Q19" s="6"/>
      <c r="R19" s="6"/>
      <c r="S19" s="6"/>
      <c r="T19" s="6"/>
      <c r="U19" s="6"/>
      <c r="V19" s="6"/>
      <c r="W19" s="6"/>
      <c r="X19" s="6"/>
    </row>
    <row r="20" spans="1:24" ht="15.75" customHeight="1" thickBot="1">
      <c r="A20" s="137"/>
      <c r="B20" s="138"/>
      <c r="C20" s="139"/>
      <c r="D20" s="172"/>
      <c r="E20" s="173"/>
      <c r="F20" s="173"/>
      <c r="G20" s="173"/>
      <c r="H20" s="173"/>
      <c r="I20" s="174"/>
      <c r="J20" s="21" t="s">
        <v>33</v>
      </c>
      <c r="K20" s="23" t="s">
        <v>7</v>
      </c>
      <c r="L20" s="24"/>
      <c r="M20" s="22"/>
      <c r="N20" s="25"/>
      <c r="O20" s="6"/>
      <c r="P20" s="6"/>
      <c r="Q20" s="6"/>
      <c r="R20" s="6"/>
      <c r="S20" s="6"/>
      <c r="T20" s="6"/>
      <c r="U20" s="6"/>
      <c r="V20" s="6"/>
      <c r="W20" s="6"/>
      <c r="X20" s="6"/>
    </row>
    <row r="21" spans="1:24" ht="15.75" customHeight="1">
      <c r="A21" s="131" t="s">
        <v>29</v>
      </c>
      <c r="B21" s="132"/>
      <c r="C21" s="133"/>
      <c r="D21" s="166" t="s">
        <v>66</v>
      </c>
      <c r="E21" s="167"/>
      <c r="F21" s="167"/>
      <c r="G21" s="167"/>
      <c r="H21" s="167"/>
      <c r="I21" s="168"/>
      <c r="J21" s="21" t="s">
        <v>34</v>
      </c>
      <c r="K21" s="23" t="s">
        <v>7</v>
      </c>
      <c r="L21" s="24"/>
      <c r="M21" s="22"/>
      <c r="N21" s="25"/>
      <c r="O21" s="6"/>
      <c r="P21" s="6"/>
      <c r="Q21" s="6"/>
      <c r="R21" s="6"/>
      <c r="S21" s="6"/>
      <c r="T21" s="6"/>
      <c r="U21" s="6"/>
      <c r="V21" s="6"/>
      <c r="W21" s="6"/>
      <c r="X21" s="6"/>
    </row>
    <row r="22" spans="1:25" ht="15.75" customHeight="1">
      <c r="A22" s="134"/>
      <c r="B22" s="135"/>
      <c r="C22" s="136"/>
      <c r="D22" s="169"/>
      <c r="E22" s="170"/>
      <c r="F22" s="170"/>
      <c r="G22" s="170"/>
      <c r="H22" s="170"/>
      <c r="I22" s="171"/>
      <c r="J22" s="21" t="s">
        <v>35</v>
      </c>
      <c r="K22" s="39" t="s">
        <v>7</v>
      </c>
      <c r="L22" s="24"/>
      <c r="M22" s="22"/>
      <c r="N22" s="25"/>
      <c r="O22" s="6"/>
      <c r="P22" s="6"/>
      <c r="Q22" s="6"/>
      <c r="R22" s="6"/>
      <c r="S22" s="6"/>
      <c r="T22" s="6"/>
      <c r="U22" s="6"/>
      <c r="V22" s="6"/>
      <c r="W22" s="6"/>
      <c r="X22" s="6"/>
      <c r="Y22" s="9"/>
    </row>
    <row r="23" spans="1:25" ht="15.75" customHeight="1">
      <c r="A23" s="134"/>
      <c r="B23" s="135"/>
      <c r="C23" s="136"/>
      <c r="D23" s="169"/>
      <c r="E23" s="170"/>
      <c r="F23" s="170"/>
      <c r="G23" s="170"/>
      <c r="H23" s="170"/>
      <c r="I23" s="171"/>
      <c r="J23" s="38" t="s">
        <v>38</v>
      </c>
      <c r="K23" s="40">
        <f>SUM(K12:K22)</f>
        <v>250000000</v>
      </c>
      <c r="L23" s="56"/>
      <c r="M23" s="22"/>
      <c r="N23" s="25"/>
      <c r="O23" s="141"/>
      <c r="P23" s="141"/>
      <c r="Q23" s="178"/>
      <c r="R23" s="178"/>
      <c r="S23" s="6"/>
      <c r="T23" s="6"/>
      <c r="U23" s="6"/>
      <c r="V23" s="6"/>
      <c r="W23" s="6"/>
      <c r="X23" s="6"/>
      <c r="Y23" s="9"/>
    </row>
    <row r="24" spans="1:25" ht="30.75" customHeight="1">
      <c r="A24" s="140" t="s">
        <v>11</v>
      </c>
      <c r="B24" s="164" t="s">
        <v>42</v>
      </c>
      <c r="C24" s="164"/>
      <c r="D24" s="164"/>
      <c r="E24" s="164"/>
      <c r="F24" s="164"/>
      <c r="G24" s="32"/>
      <c r="H24" s="32"/>
      <c r="I24" s="127" t="s">
        <v>43</v>
      </c>
      <c r="J24" s="152" t="str">
        <f>CONCATENATE("METAS AÑO ",T11," POA")</f>
        <v>METAS AÑO 2018 POA</v>
      </c>
      <c r="K24" s="153"/>
      <c r="L24" s="114" t="str">
        <f>CONCATENATE("METAS AÑO ",T11," P.A.")</f>
        <v>METAS AÑO 2018 P.A.</v>
      </c>
      <c r="M24" s="164" t="s">
        <v>41</v>
      </c>
      <c r="N24" s="164"/>
      <c r="O24" s="163" t="str">
        <f>CONCATENATE("AVANCE METAS POA ",T11)</f>
        <v>AVANCE METAS POA 2018</v>
      </c>
      <c r="P24" s="163"/>
      <c r="Q24" s="163" t="str">
        <f>CONCATENATE("AVANCE METAS PA ",T11)</f>
        <v>AVANCE METAS PA 2018</v>
      </c>
      <c r="R24" s="163"/>
      <c r="S24" s="106" t="s">
        <v>25</v>
      </c>
      <c r="T24" s="109" t="s">
        <v>26</v>
      </c>
      <c r="U24" s="110" t="s">
        <v>27</v>
      </c>
      <c r="V24" s="109" t="s">
        <v>46</v>
      </c>
      <c r="W24" s="110" t="s">
        <v>47</v>
      </c>
      <c r="X24" s="105" t="s">
        <v>39</v>
      </c>
      <c r="Y24" s="95" t="s">
        <v>59</v>
      </c>
    </row>
    <row r="25" spans="1:25" ht="12.75" customHeight="1">
      <c r="A25" s="140"/>
      <c r="B25" s="164"/>
      <c r="C25" s="164"/>
      <c r="D25" s="164"/>
      <c r="E25" s="164"/>
      <c r="F25" s="164"/>
      <c r="G25" s="33"/>
      <c r="H25" s="164" t="s">
        <v>12</v>
      </c>
      <c r="I25" s="127"/>
      <c r="J25" s="154"/>
      <c r="K25" s="153"/>
      <c r="L25" s="114"/>
      <c r="M25" s="164"/>
      <c r="N25" s="164"/>
      <c r="O25" s="165" t="s">
        <v>24</v>
      </c>
      <c r="P25" s="105" t="s">
        <v>17</v>
      </c>
      <c r="Q25" s="113" t="s">
        <v>24</v>
      </c>
      <c r="R25" s="112" t="s">
        <v>17</v>
      </c>
      <c r="S25" s="107"/>
      <c r="T25" s="109"/>
      <c r="U25" s="110"/>
      <c r="V25" s="109"/>
      <c r="W25" s="110"/>
      <c r="X25" s="105"/>
      <c r="Y25" s="96"/>
    </row>
    <row r="26" spans="1:25" ht="30.75" customHeight="1">
      <c r="A26" s="140"/>
      <c r="B26" s="164"/>
      <c r="C26" s="164"/>
      <c r="D26" s="164"/>
      <c r="E26" s="164"/>
      <c r="F26" s="164"/>
      <c r="G26" s="33"/>
      <c r="H26" s="164"/>
      <c r="I26" s="127"/>
      <c r="J26" s="155"/>
      <c r="K26" s="156"/>
      <c r="L26" s="114"/>
      <c r="M26" s="164"/>
      <c r="N26" s="164"/>
      <c r="O26" s="165"/>
      <c r="P26" s="151"/>
      <c r="Q26" s="113"/>
      <c r="R26" s="112"/>
      <c r="S26" s="108"/>
      <c r="T26" s="109"/>
      <c r="U26" s="110"/>
      <c r="V26" s="109"/>
      <c r="W26" s="110"/>
      <c r="X26" s="105"/>
      <c r="Y26" s="96"/>
    </row>
    <row r="27" spans="1:25" ht="409.5" customHeight="1">
      <c r="A27" s="179">
        <v>1</v>
      </c>
      <c r="B27" s="181" t="s">
        <v>57</v>
      </c>
      <c r="C27" s="182"/>
      <c r="D27" s="182"/>
      <c r="E27" s="182"/>
      <c r="F27" s="183"/>
      <c r="G27" s="33"/>
      <c r="H27" s="54"/>
      <c r="I27" s="63" t="s">
        <v>62</v>
      </c>
      <c r="J27" s="191" t="s">
        <v>68</v>
      </c>
      <c r="K27" s="192"/>
      <c r="L27" s="187">
        <v>1</v>
      </c>
      <c r="M27" s="190" t="s">
        <v>70</v>
      </c>
      <c r="N27" s="190"/>
      <c r="O27" s="88">
        <f>7/8</f>
        <v>0.875</v>
      </c>
      <c r="P27" s="86">
        <f>O27</f>
        <v>0.875</v>
      </c>
      <c r="Q27" s="100">
        <f>+P30</f>
        <v>0.5525</v>
      </c>
      <c r="R27" s="188">
        <f>Q27/L27</f>
        <v>0.5525</v>
      </c>
      <c r="S27" s="61">
        <v>190000000</v>
      </c>
      <c r="T27" s="58">
        <v>125053885</v>
      </c>
      <c r="U27" s="45">
        <f>+T27/S27</f>
        <v>0.6581783421052632</v>
      </c>
      <c r="V27" s="58">
        <v>21164244</v>
      </c>
      <c r="W27" s="45">
        <f>+V27/S27</f>
        <v>0.11139075789473685</v>
      </c>
      <c r="X27" s="84" t="s">
        <v>76</v>
      </c>
      <c r="Y27" s="85" t="s">
        <v>77</v>
      </c>
    </row>
    <row r="28" spans="1:25" ht="127.5" customHeight="1">
      <c r="A28" s="180"/>
      <c r="B28" s="184"/>
      <c r="C28" s="185"/>
      <c r="D28" s="185"/>
      <c r="E28" s="185"/>
      <c r="F28" s="186"/>
      <c r="G28" s="33"/>
      <c r="H28" s="54"/>
      <c r="I28" s="63" t="s">
        <v>67</v>
      </c>
      <c r="J28" s="191" t="s">
        <v>73</v>
      </c>
      <c r="K28" s="192" t="s">
        <v>69</v>
      </c>
      <c r="L28" s="187"/>
      <c r="M28" s="190" t="s">
        <v>71</v>
      </c>
      <c r="N28" s="190" t="s">
        <v>71</v>
      </c>
      <c r="O28" s="88">
        <f>0.23/1</f>
        <v>0.23</v>
      </c>
      <c r="P28" s="86">
        <f>+O28</f>
        <v>0.23</v>
      </c>
      <c r="Q28" s="101"/>
      <c r="R28" s="189"/>
      <c r="S28" s="62">
        <v>60000000</v>
      </c>
      <c r="T28" s="58"/>
      <c r="U28" s="45">
        <f>+T28/S28</f>
        <v>0</v>
      </c>
      <c r="V28" s="58"/>
      <c r="W28" s="45">
        <f>+V28/S28</f>
        <v>0</v>
      </c>
      <c r="X28" s="80" t="s">
        <v>74</v>
      </c>
      <c r="Y28" s="64" t="s">
        <v>75</v>
      </c>
    </row>
    <row r="29" spans="1:24" s="27" customFormat="1" ht="24.75" customHeight="1" thickBot="1">
      <c r="A29" s="36" t="s">
        <v>1</v>
      </c>
      <c r="B29" s="36"/>
      <c r="C29" s="36"/>
      <c r="D29" s="36"/>
      <c r="E29" s="36"/>
      <c r="F29" s="36"/>
      <c r="G29" s="36"/>
      <c r="H29" s="36"/>
      <c r="I29" s="36"/>
      <c r="J29" s="97"/>
      <c r="K29" s="97"/>
      <c r="L29" s="36"/>
      <c r="M29" s="36"/>
      <c r="N29" s="36"/>
      <c r="O29" s="67" t="s">
        <v>60</v>
      </c>
      <c r="P29" s="55"/>
      <c r="Q29" s="26"/>
      <c r="R29" s="26"/>
      <c r="S29" s="68">
        <f>+SUM(S27:S28)</f>
        <v>250000000</v>
      </c>
      <c r="T29" s="68">
        <f>+SUM(T27:T28)</f>
        <v>125053885</v>
      </c>
      <c r="U29" s="46">
        <f>+T29/S29</f>
        <v>0.50021554</v>
      </c>
      <c r="V29" s="68">
        <f>+SUM(V27:V28)</f>
        <v>21164244</v>
      </c>
      <c r="W29" s="60">
        <f>+V29/S29</f>
        <v>0.084656976</v>
      </c>
      <c r="X29" s="81"/>
    </row>
    <row r="30" spans="2:24" s="27" customFormat="1" ht="30.75" customHeight="1" thickBot="1">
      <c r="B30" s="124" t="s">
        <v>37</v>
      </c>
      <c r="C30" s="125"/>
      <c r="D30" s="28">
        <v>0</v>
      </c>
      <c r="F30" s="29" t="s">
        <v>36</v>
      </c>
      <c r="G30" s="48">
        <v>42549</v>
      </c>
      <c r="H30" s="49"/>
      <c r="I30" s="47">
        <v>43080</v>
      </c>
      <c r="J30" s="36"/>
      <c r="K30" s="36"/>
      <c r="L30" s="50"/>
      <c r="M30" s="50"/>
      <c r="N30" s="50"/>
      <c r="O30" s="67"/>
      <c r="P30" s="87">
        <f>AVERAGE(P27:P28)</f>
        <v>0.5525</v>
      </c>
      <c r="Q30" s="31"/>
      <c r="R30" s="30">
        <f>AVERAGE(R27:R28)</f>
        <v>0.5525</v>
      </c>
      <c r="S30" s="98"/>
      <c r="T30" s="99"/>
      <c r="U30" s="69"/>
      <c r="V30" s="70"/>
      <c r="W30" s="70"/>
      <c r="X30" s="81"/>
    </row>
    <row r="31" spans="10:24" ht="12.75">
      <c r="J31" s="50"/>
      <c r="K31" s="50"/>
      <c r="L31" s="50"/>
      <c r="M31" s="50"/>
      <c r="S31" s="72"/>
      <c r="T31" s="73"/>
      <c r="U31" s="73"/>
      <c r="X31" s="82"/>
    </row>
    <row r="32" spans="12:24" ht="12.75">
      <c r="L32" s="50"/>
      <c r="M32" s="50"/>
      <c r="T32" s="73"/>
      <c r="U32" s="73"/>
      <c r="X32" s="82"/>
    </row>
    <row r="33" spans="1:24" s="9" customFormat="1" ht="21.75" customHeight="1">
      <c r="A33" s="41"/>
      <c r="B33" s="42"/>
      <c r="C33" s="91" t="s">
        <v>40</v>
      </c>
      <c r="D33" s="91"/>
      <c r="E33" s="91"/>
      <c r="F33" s="91"/>
      <c r="G33" s="53" t="s">
        <v>52</v>
      </c>
      <c r="H33" s="53"/>
      <c r="I33" s="91" t="s">
        <v>61</v>
      </c>
      <c r="J33" s="91"/>
      <c r="K33" s="1"/>
      <c r="L33" s="50"/>
      <c r="M33" s="50"/>
      <c r="N33" s="8"/>
      <c r="O33" s="75"/>
      <c r="P33" s="75"/>
      <c r="Q33" s="75"/>
      <c r="R33" s="75"/>
      <c r="S33" s="76"/>
      <c r="T33" s="75"/>
      <c r="U33" s="75"/>
      <c r="V33" s="75"/>
      <c r="W33" s="75"/>
      <c r="X33" s="83"/>
    </row>
    <row r="34" spans="1:24" s="9" customFormat="1" ht="29.25" customHeight="1">
      <c r="A34" s="126" t="s">
        <v>14</v>
      </c>
      <c r="B34" s="126"/>
      <c r="C34" s="89" t="s">
        <v>55</v>
      </c>
      <c r="D34" s="144"/>
      <c r="E34" s="144"/>
      <c r="F34" s="90"/>
      <c r="G34" s="57" t="s">
        <v>53</v>
      </c>
      <c r="H34" s="57"/>
      <c r="I34" s="89" t="str">
        <f>'[1]POA H.A.'!G24</f>
        <v>LUZ DEYANIRA GONZALEZ CASTILLO</v>
      </c>
      <c r="J34" s="90"/>
      <c r="K34" s="8"/>
      <c r="L34" s="8"/>
      <c r="M34" s="8"/>
      <c r="N34" s="8"/>
      <c r="O34" s="75"/>
      <c r="P34" s="75"/>
      <c r="Q34" s="75"/>
      <c r="R34" s="75"/>
      <c r="S34" s="75"/>
      <c r="T34" s="75"/>
      <c r="U34" s="75"/>
      <c r="V34" s="75"/>
      <c r="W34" s="75"/>
      <c r="X34" s="83"/>
    </row>
    <row r="35" spans="1:24" ht="29.25" customHeight="1">
      <c r="A35" s="146" t="s">
        <v>15</v>
      </c>
      <c r="B35" s="147"/>
      <c r="C35" s="89" t="s">
        <v>56</v>
      </c>
      <c r="D35" s="144"/>
      <c r="E35" s="144"/>
      <c r="F35" s="90"/>
      <c r="G35" s="57" t="s">
        <v>54</v>
      </c>
      <c r="H35" s="57"/>
      <c r="I35" s="89" t="str">
        <f>'[1]POA H.A.'!G25</f>
        <v>Subdirectora de Planeación y Sistemas de Información</v>
      </c>
      <c r="J35" s="90"/>
      <c r="K35" s="8"/>
      <c r="L35" s="8"/>
      <c r="M35" s="8"/>
      <c r="N35" s="8"/>
      <c r="O35" s="75"/>
      <c r="P35" s="75"/>
      <c r="Q35" s="75"/>
      <c r="R35" s="75"/>
      <c r="S35" s="75"/>
      <c r="T35" s="75"/>
      <c r="U35" s="75"/>
      <c r="V35" s="75"/>
      <c r="W35" s="75"/>
      <c r="X35" s="83"/>
    </row>
    <row r="36" spans="1:24" ht="29.25" customHeight="1">
      <c r="A36" s="126" t="s">
        <v>13</v>
      </c>
      <c r="B36" s="126"/>
      <c r="C36" s="145"/>
      <c r="D36" s="146"/>
      <c r="E36" s="146"/>
      <c r="F36" s="147"/>
      <c r="G36" s="43"/>
      <c r="H36" s="43"/>
      <c r="I36" s="51"/>
      <c r="J36" s="52"/>
      <c r="K36" s="8"/>
      <c r="L36" s="8"/>
      <c r="M36" s="8"/>
      <c r="N36" s="8"/>
      <c r="O36" s="75"/>
      <c r="P36" s="75"/>
      <c r="Q36" s="75"/>
      <c r="R36" s="75"/>
      <c r="S36" s="75"/>
      <c r="T36" s="75"/>
      <c r="U36" s="75"/>
      <c r="V36" s="75"/>
      <c r="W36" s="75"/>
      <c r="X36" s="8"/>
    </row>
    <row r="37" spans="1:24" ht="29.25" customHeight="1">
      <c r="A37" s="126" t="s">
        <v>16</v>
      </c>
      <c r="B37" s="126"/>
      <c r="C37" s="92">
        <v>43200</v>
      </c>
      <c r="D37" s="142"/>
      <c r="E37" s="142"/>
      <c r="F37" s="143"/>
      <c r="G37" s="44">
        <v>42550</v>
      </c>
      <c r="H37" s="43"/>
      <c r="I37" s="92">
        <f>C37</f>
        <v>43200</v>
      </c>
      <c r="J37" s="93"/>
      <c r="K37" s="8"/>
      <c r="L37" s="8"/>
      <c r="M37" s="8"/>
      <c r="N37" s="8"/>
      <c r="O37" s="77"/>
      <c r="P37" s="77"/>
      <c r="Q37" s="77"/>
      <c r="R37" s="75"/>
      <c r="S37" s="75"/>
      <c r="T37" s="75"/>
      <c r="U37" s="75"/>
      <c r="V37" s="75"/>
      <c r="W37" s="75"/>
      <c r="X37" s="8"/>
    </row>
    <row r="38" spans="9:17" ht="12.75">
      <c r="I38" s="1"/>
      <c r="O38" s="78"/>
      <c r="P38" s="78"/>
      <c r="Q38" s="78"/>
    </row>
    <row r="39" spans="9:17" ht="12.75">
      <c r="I39" s="1"/>
      <c r="O39" s="78"/>
      <c r="P39" s="78"/>
      <c r="Q39" s="78"/>
    </row>
    <row r="40" spans="15:17" ht="12.75">
      <c r="O40" s="78"/>
      <c r="P40" s="78"/>
      <c r="Q40" s="78"/>
    </row>
    <row r="41" spans="15:17" ht="12.75">
      <c r="O41" s="78"/>
      <c r="P41" s="78"/>
      <c r="Q41" s="79"/>
    </row>
    <row r="42" spans="15:17" ht="12.75">
      <c r="O42" s="78"/>
      <c r="P42" s="78"/>
      <c r="Q42" s="78"/>
    </row>
    <row r="43" spans="15:17" ht="12.75">
      <c r="O43" s="78"/>
      <c r="P43" s="78"/>
      <c r="Q43" s="78"/>
    </row>
    <row r="44" spans="15:17" ht="12.75">
      <c r="O44" s="78"/>
      <c r="P44" s="78"/>
      <c r="Q44" s="78"/>
    </row>
    <row r="50" ht="12.75">
      <c r="M50" s="34"/>
    </row>
  </sheetData>
  <sheetProtection/>
  <mergeCells count="70">
    <mergeCell ref="A27:A28"/>
    <mergeCell ref="B27:F28"/>
    <mergeCell ref="L27:L28"/>
    <mergeCell ref="R27:R28"/>
    <mergeCell ref="M27:N27"/>
    <mergeCell ref="M28:N28"/>
    <mergeCell ref="J27:K27"/>
    <mergeCell ref="J28:K28"/>
    <mergeCell ref="C33:F33"/>
    <mergeCell ref="A11:C11"/>
    <mergeCell ref="D11:I11"/>
    <mergeCell ref="S11:S13"/>
    <mergeCell ref="O24:P24"/>
    <mergeCell ref="A21:C23"/>
    <mergeCell ref="D12:I14"/>
    <mergeCell ref="A12:C14"/>
    <mergeCell ref="Q23:R23"/>
    <mergeCell ref="D21:I23"/>
    <mergeCell ref="B24:F26"/>
    <mergeCell ref="O25:O26"/>
    <mergeCell ref="D18:I20"/>
    <mergeCell ref="A24:A26"/>
    <mergeCell ref="H25:H26"/>
    <mergeCell ref="M24:N26"/>
    <mergeCell ref="U1:X1"/>
    <mergeCell ref="U2:X2"/>
    <mergeCell ref="A5:X5"/>
    <mergeCell ref="A1:C4"/>
    <mergeCell ref="D1:T2"/>
    <mergeCell ref="P25:P26"/>
    <mergeCell ref="J24:K26"/>
    <mergeCell ref="M11:N13"/>
    <mergeCell ref="V24:V26"/>
    <mergeCell ref="Q24:R24"/>
    <mergeCell ref="C37:F37"/>
    <mergeCell ref="C34:F34"/>
    <mergeCell ref="C35:F35"/>
    <mergeCell ref="C36:F36"/>
    <mergeCell ref="A37:B37"/>
    <mergeCell ref="A36:B36"/>
    <mergeCell ref="A35:B35"/>
    <mergeCell ref="B30:C30"/>
    <mergeCell ref="A34:B34"/>
    <mergeCell ref="I24:I26"/>
    <mergeCell ref="U3:W3"/>
    <mergeCell ref="T11:T13"/>
    <mergeCell ref="W24:W26"/>
    <mergeCell ref="A18:C20"/>
    <mergeCell ref="A15:C17"/>
    <mergeCell ref="O11:R11"/>
    <mergeCell ref="O23:P23"/>
    <mergeCell ref="U4:W4"/>
    <mergeCell ref="X24:X26"/>
    <mergeCell ref="S24:S26"/>
    <mergeCell ref="T24:T26"/>
    <mergeCell ref="U24:U26"/>
    <mergeCell ref="D3:T4"/>
    <mergeCell ref="R25:R26"/>
    <mergeCell ref="Q25:Q26"/>
    <mergeCell ref="L24:L26"/>
    <mergeCell ref="D15:I17"/>
    <mergeCell ref="I34:J34"/>
    <mergeCell ref="I33:J33"/>
    <mergeCell ref="I35:J35"/>
    <mergeCell ref="I37:J37"/>
    <mergeCell ref="O14:X14"/>
    <mergeCell ref="Y24:Y26"/>
    <mergeCell ref="J29:K29"/>
    <mergeCell ref="S30:T30"/>
    <mergeCell ref="Q27:Q28"/>
  </mergeCells>
  <printOptions horizontalCentered="1" verticalCentered="1"/>
  <pageMargins left="0.1968503937007874" right="0.07874015748031496" top="0.1968503937007874" bottom="0.11811023622047245" header="0" footer="0"/>
  <pageSetup horizontalDpi="600" verticalDpi="600" orientation="landscape" paperSize="120" scale="3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2017-03-06T20:02:50Z</cp:lastPrinted>
  <dcterms:created xsi:type="dcterms:W3CDTF">2009-04-01T16:45:05Z</dcterms:created>
  <dcterms:modified xsi:type="dcterms:W3CDTF">2018-04-26T21:01:18Z</dcterms:modified>
  <cp:category/>
  <cp:version/>
  <cp:contentType/>
  <cp:contentStatus/>
</cp:coreProperties>
</file>