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O30" authorId="1">
      <text>
        <r>
          <rPr>
            <b/>
            <sz val="9"/>
            <rFont val="Tahoma"/>
            <family val="2"/>
          </rPr>
          <t>Fredy Alexander Pachon Sanchez:</t>
        </r>
        <r>
          <rPr>
            <sz val="9"/>
            <rFont val="Tahoma"/>
            <family val="2"/>
          </rPr>
          <t xml:space="preserve">
Colocar Indicador Ej: 25/50</t>
        </r>
      </text>
    </comment>
    <comment ref="Q30" authorId="1">
      <text>
        <r>
          <rPr>
            <b/>
            <sz val="9"/>
            <rFont val="Tahoma"/>
            <family val="2"/>
          </rPr>
          <t>Fredy Alexander Pachon Sanchez:</t>
        </r>
        <r>
          <rPr>
            <sz val="9"/>
            <rFont val="Tahoma"/>
            <family val="2"/>
          </rPr>
          <t xml:space="preserve">
Colocar Indicador Ej: 25/50</t>
        </r>
      </text>
    </comment>
  </commentList>
</comments>
</file>

<file path=xl/sharedStrings.xml><?xml version="1.0" encoding="utf-8"?>
<sst xmlns="http://schemas.openxmlformats.org/spreadsheetml/2006/main" count="99" uniqueCount="82">
  <si>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</si>
  <si>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</si>
  <si>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</si>
  <si>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</si>
  <si>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</si>
  <si>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</si>
  <si>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</si>
  <si>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</si>
  <si>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</si>
  <si>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</si>
  <si>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</si>
  <si>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</si>
  <si>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</si>
  <si>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</si>
  <si>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</si>
  <si>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</si>
  <si>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</si>
  <si>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</si>
  <si>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</si>
  <si>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</si>
  <si>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</si>
  <si>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</si>
  <si>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</si>
  <si>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</si>
  <si>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</si>
  <si>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</si>
  <si>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</si>
  <si>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</si>
  <si>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</si>
  <si>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</si>
  <si>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</si>
  <si>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</si>
  <si>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</si>
  <si>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</si>
  <si>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</si>
  <si>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</si>
  <si>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</si>
  <si>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</si>
  <si>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</si>
  <si>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</si>
  <si>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</si>
  <si>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</si>
  <si>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</si>
  <si>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</si>
  <si>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</si>
  <si>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</si>
  <si>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</si>
  <si>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</si>
  <si>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</si>
  <si>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</si>
  <si>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</si>
  <si>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</si>
  <si>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</si>
  <si>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</si>
  <si>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JAIRO IGNACIO GARCIA RODRIGUEZ</t>
  </si>
  <si>
    <t>LUZ DEYANIRA GONZALEZ CASTILLO</t>
  </si>
  <si>
    <t>Subdierector de Ecosistemas y Gestión Ambiental</t>
  </si>
  <si>
    <t>Subdirectora de Planeación y Sistemas de Información</t>
  </si>
  <si>
    <r>
      <rPr>
        <b/>
        <sz val="10"/>
        <rFont val="Arial"/>
        <family val="2"/>
      </rPr>
      <t>FUENTE DE VERIFICACION DE EVIDENCIAS REPORTADAS</t>
    </r>
    <r>
      <rPr>
        <sz val="10"/>
        <rFont val="Arial"/>
        <family val="0"/>
      </rPr>
      <t xml:space="preserve"> 
(Señalar ruta magnetica o fisica de acceso a la evidencia)</t>
    </r>
  </si>
  <si>
    <t>JUNIO</t>
  </si>
  <si>
    <t>NOVIEMBRE</t>
  </si>
  <si>
    <t>Versión 0</t>
  </si>
  <si>
    <t>21 municipios priorizados para acompañamiento en proceso de implementacon de PGIRS</t>
  </si>
  <si>
    <t>9 municipios priorizados para orientacion en minimizacion, separacion y aprovechamiento de RS</t>
  </si>
  <si>
    <t xml:space="preserve">1 cadena u organización de recuperacion y comercializacion de residuos aprovechables apoyada </t>
  </si>
  <si>
    <t>1 accion desarrollada para el fortalecimiento de la mesa regional de reciclaje</t>
  </si>
  <si>
    <t>1 proyecto modelo de aprovechamiento de RS urbanos apoyado</t>
  </si>
  <si>
    <t>Fortalecimiento de recurso humano a través de la contratación de un pasante y un profesional.</t>
  </si>
  <si>
    <t>Carpetas CPS-2018045 y CPS-2018046</t>
  </si>
  <si>
    <t>0,1</t>
  </si>
  <si>
    <t>Actas archivadas en las correspondientes carpetas.</t>
  </si>
  <si>
    <t>Acta de reunión FGP-23.</t>
  </si>
  <si>
    <t>Actas de reunión FGP-23, archivada en carpeta del municipio.</t>
  </si>
  <si>
    <t>0,2</t>
  </si>
  <si>
    <t>MAYO</t>
  </si>
  <si>
    <t>Se realizó reunión con Asociaciones de Recicladores, con el fin de definir los temas para el apoyo de la Corporación. 
Se brindó asesoría a la Asociación Asortibasosa.</t>
  </si>
  <si>
    <t>Se realizó reunión con Asociaciones de Recicladores con el fin de acordar los temas para desarrollar dentro de la Mesa Regional de Reciclaje. 
Se realizó reunión con la ONG WIEGO, con el fin de acordar temas para el desarrollo de la mesa regional de reciclaje a desarrollarse en el mes de agosto.</t>
  </si>
  <si>
    <t>0,3</t>
  </si>
  <si>
    <t>1</t>
  </si>
  <si>
    <t>Se realizó visita de reconocimiento a un proyecto para manejo de residuos orgánicos en el municipio de Chivatá, interesado VADAMA.
Se realizó visita de verificación a proyecto de planta de aprovechamiento de residuos orgánicos en el municipio de Iza.</t>
  </si>
  <si>
    <t>Revision del PGIRS en su componente de aprovechamiento de los municipios de Tibasosa, Muzo, Busbanza, Sáchica, Belén, Covarachía, Boavita, Tunja, Socotá, Beteitiva, Cuitiva, Combita, Duitama.</t>
  </si>
  <si>
    <t>13/21</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</si>
</sst>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240A]hh:mm:ss\ AM/PM"/>
    <numFmt numFmtId="192" formatCode="_(* #,##0.000_);_(* \(#,##0.000\);_(* &quot;-&quot;??_);_(@_)"/>
    <numFmt numFmtId="193" formatCode="_(* #,##0.0_);_(* \(#,##0.0\);_(* &quot;-&quot;??_);_(@_)"/>
    <numFmt numFmtId="194" formatCode="_-&quot;$&quot;* #,##0_-;\-&quot;$&quot;* #,##0_-;_-&quot;$&quot;* &quot;-&quot;??_-;_-@_-"/>
    <numFmt numFmtId="195" formatCode="0.0000000000"/>
    <numFmt numFmtId="196" formatCode="0.00000000000"/>
    <numFmt numFmtId="197" formatCode="0.000000000"/>
    <numFmt numFmtId="198" formatCode="0.00000000"/>
    <numFmt numFmtId="199" formatCode="0.0000000"/>
    <numFmt numFmtId="200" formatCode="0.000000"/>
    <numFmt numFmtId="201" formatCode="0.00000"/>
    <numFmt numFmtId="202" formatCode="0.0000"/>
    <numFmt numFmtId="203" formatCode="0.000"/>
    <numFmt numFmtId="204" formatCode="0.0"/>
    <numFmt numFmtId="205" formatCode="0.0%"/>
    <numFmt numFmtId="206" formatCode="[$-240A]dddd\,\ d\ &quot;de&quot;\ mmmm\ &quot;de&quot;\ yyyy"/>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u val="single"/>
      <sz val="10"/>
      <color indexed="12"/>
      <name val="Arial"/>
      <family val="2"/>
    </font>
    <font>
      <u val="single"/>
      <sz val="10"/>
      <color indexed="20"/>
      <name val="Arial"/>
      <family val="2"/>
    </font>
    <font>
      <sz val="14"/>
      <color indexed="8"/>
      <name val="Arial Narrow"/>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sz val="14"/>
      <color theme="1"/>
      <name val="Arial Narrow"/>
      <family val="2"/>
    </font>
    <font>
      <b/>
      <sz val="10"/>
      <color theme="1"/>
      <name val="Arial"/>
      <family val="2"/>
    </font>
    <font>
      <sz val="10"/>
      <color rgb="FFFF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right style="thin"/>
      <top style="thin"/>
      <bottom/>
    </border>
    <border>
      <left/>
      <right style="thin"/>
      <top/>
      <bottom/>
    </border>
    <border>
      <left/>
      <right style="thin"/>
      <top/>
      <bottom style="thin"/>
    </border>
    <border>
      <left style="thin"/>
      <right/>
      <top style="thin"/>
      <bottom style="thin"/>
    </border>
    <border>
      <left style="thin"/>
      <right>
        <color indexed="63"/>
      </right>
      <top/>
      <bottom style="medium"/>
    </border>
    <border>
      <left/>
      <right/>
      <top style="thin"/>
      <bottom style="thin"/>
    </border>
    <border>
      <left style="thin"/>
      <right/>
      <top style="thin"/>
      <bottom/>
    </border>
    <border>
      <left style="thin"/>
      <right/>
      <top/>
      <bottom/>
    </border>
    <border>
      <left style="thin"/>
      <right/>
      <top/>
      <bottom style="thin"/>
    </border>
    <border>
      <left style="thin"/>
      <right style="thin"/>
      <top/>
      <bottom/>
    </border>
    <border>
      <left style="thin"/>
      <right style="thin"/>
      <top/>
      <bottom style="thin"/>
    </border>
    <border>
      <left style="medium"/>
      <right>
        <color indexed="63"/>
      </right>
      <top style="medium"/>
      <bottom>
        <color indexed="63"/>
      </bottom>
    </border>
    <border>
      <left>
        <color indexed="63"/>
      </left>
      <right>
        <color indexed="63"/>
      </right>
      <top style="medium"/>
      <bottom>
        <color indexed="63"/>
      </bottom>
    </border>
    <border>
      <left/>
      <right/>
      <top style="thin"/>
      <bottom/>
    </border>
    <border>
      <left/>
      <right/>
      <top/>
      <bottom style="thin"/>
    </border>
    <border>
      <left style="medium"/>
      <right/>
      <top style="thin"/>
      <bottom/>
    </border>
    <border>
      <left style="medium"/>
      <right/>
      <top/>
      <bottom/>
    </border>
    <border>
      <left style="medium"/>
      <right/>
      <top/>
      <bottom style="medium"/>
    </border>
    <border>
      <left style="medium"/>
      <right/>
      <top style="medium"/>
      <bottom style="thin"/>
    </border>
    <border>
      <left/>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6">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49" fontId="0" fillId="0" borderId="10" xfId="51"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187" fontId="19" fillId="0" borderId="16" xfId="0" applyNumberFormat="1" applyFont="1" applyFill="1" applyBorder="1" applyAlignment="1" applyProtection="1">
      <alignment horizontal="left" vertical="center"/>
      <protection/>
    </xf>
    <xf numFmtId="187" fontId="19" fillId="0" borderId="17" xfId="52"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9" xfId="51" applyNumberFormat="1"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locked="0"/>
    </xf>
    <xf numFmtId="187" fontId="0" fillId="0" borderId="10" xfId="52" applyNumberFormat="1" applyFont="1" applyFill="1" applyBorder="1" applyAlignment="1">
      <alignment horizontal="right" vertical="center" wrapText="1"/>
    </xf>
    <xf numFmtId="3" fontId="19" fillId="0" borderId="0" xfId="0" applyNumberFormat="1" applyFont="1" applyFill="1" applyBorder="1" applyAlignment="1" applyProtection="1">
      <alignment horizontal="righ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9" fillId="0" borderId="23"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0" fontId="0" fillId="0" borderId="10" xfId="0" applyNumberFormat="1" applyFont="1" applyFill="1" applyBorder="1" applyAlignment="1" applyProtection="1">
      <alignment horizontal="center" vertical="center" wrapText="1"/>
      <protection/>
    </xf>
    <xf numFmtId="9" fontId="0" fillId="0" borderId="10" xfId="58" applyFont="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9" fontId="0" fillId="0" borderId="10" xfId="51" applyNumberFormat="1" applyFont="1" applyBorder="1" applyAlignment="1" applyProtection="1">
      <alignment horizontal="center" vertical="center" wrapText="1"/>
      <protection/>
    </xf>
    <xf numFmtId="9" fontId="19" fillId="0" borderId="10" xfId="58" applyFont="1" applyBorder="1" applyAlignment="1" applyProtection="1">
      <alignment horizontal="center" vertical="center"/>
      <protection locked="0"/>
    </xf>
    <xf numFmtId="9" fontId="0" fillId="0" borderId="24" xfId="52" applyNumberFormat="1" applyFont="1" applyFill="1" applyBorder="1" applyAlignment="1" applyProtection="1">
      <alignment horizontal="center" vertical="center" wrapText="1"/>
      <protection/>
    </xf>
    <xf numFmtId="9" fontId="19" fillId="0" borderId="10" xfId="58" applyFont="1" applyBorder="1" applyAlignment="1" applyProtection="1">
      <alignment horizontal="center" vertical="center"/>
      <protection/>
    </xf>
    <xf numFmtId="49" fontId="0" fillId="0" borderId="10" xfId="51" applyNumberFormat="1" applyFont="1" applyBorder="1" applyAlignment="1" applyProtection="1">
      <alignment horizontal="left" vertical="center" wrapText="1"/>
      <protection locked="0"/>
    </xf>
    <xf numFmtId="49" fontId="0" fillId="24" borderId="10" xfId="51" applyNumberFormat="1" applyFont="1" applyFill="1" applyBorder="1" applyAlignment="1" applyProtection="1">
      <alignment horizontal="left" vertical="center" wrapText="1"/>
      <protection locked="0"/>
    </xf>
    <xf numFmtId="187" fontId="0" fillId="0" borderId="10" xfId="0" applyNumberFormat="1" applyFont="1" applyBorder="1" applyAlignment="1" applyProtection="1">
      <alignment vertical="center" wrapText="1"/>
      <protection locked="0"/>
    </xf>
    <xf numFmtId="187" fontId="0" fillId="0" borderId="10" xfId="49" applyNumberFormat="1" applyFont="1" applyBorder="1" applyAlignment="1" applyProtection="1">
      <alignment horizontal="center" vertical="center"/>
      <protection locked="0"/>
    </xf>
    <xf numFmtId="0" fontId="0" fillId="24" borderId="10" xfId="0" applyFont="1" applyFill="1" applyBorder="1" applyAlignment="1" applyProtection="1">
      <alignment vertical="center"/>
      <protection locked="0"/>
    </xf>
    <xf numFmtId="194" fontId="35" fillId="25" borderId="10" xfId="0" applyNumberFormat="1" applyFont="1" applyFill="1" applyBorder="1" applyAlignment="1" applyProtection="1">
      <alignment horizontal="right" vertical="center"/>
      <protection/>
    </xf>
    <xf numFmtId="194" fontId="35" fillId="25" borderId="10" xfId="55" applyNumberFormat="1" applyFont="1" applyFill="1" applyBorder="1" applyAlignment="1" applyProtection="1">
      <alignment horizontal="right" vertical="center"/>
      <protection/>
    </xf>
    <xf numFmtId="9" fontId="0" fillId="0" borderId="10" xfId="0" applyNumberFormat="1" applyFont="1" applyFill="1" applyBorder="1" applyAlignment="1" applyProtection="1">
      <alignment horizontal="center" vertical="center" wrapText="1"/>
      <protection locked="0"/>
    </xf>
    <xf numFmtId="205" fontId="0" fillId="0" borderId="10" xfId="58" applyNumberFormat="1" applyFont="1" applyBorder="1" applyAlignment="1" applyProtection="1">
      <alignment horizontal="center" vertical="center" wrapText="1"/>
      <protection locked="0"/>
    </xf>
    <xf numFmtId="1" fontId="0" fillId="0" borderId="10" xfId="58" applyNumberFormat="1" applyFont="1" applyFill="1" applyBorder="1" applyAlignment="1" applyProtection="1">
      <alignment horizontal="center" vertical="center" wrapText="1"/>
      <protection locked="0"/>
    </xf>
    <xf numFmtId="49" fontId="0" fillId="0" borderId="10" xfId="51" applyNumberFormat="1" applyFont="1" applyBorder="1" applyAlignment="1" applyProtection="1">
      <alignment vertical="center"/>
      <protection locked="0"/>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18" xfId="0" applyFont="1" applyBorder="1" applyAlignment="1">
      <alignment horizontal="center" vertical="center"/>
    </xf>
    <xf numFmtId="0" fontId="36" fillId="0" borderId="10" xfId="0" applyFont="1" applyBorder="1" applyAlignment="1" applyProtection="1">
      <alignment horizontal="center" vertical="center" wrapText="1"/>
      <protection/>
    </xf>
    <xf numFmtId="0" fontId="19" fillId="0" borderId="26"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36" fillId="0" borderId="10" xfId="51" applyNumberFormat="1" applyFont="1" applyBorder="1" applyAlignment="1" applyProtection="1">
      <alignment horizontal="center" vertical="center" wrapText="1"/>
      <protection/>
    </xf>
    <xf numFmtId="0" fontId="0" fillId="0" borderId="23" xfId="0" applyFont="1" applyBorder="1" applyAlignment="1" applyProtection="1">
      <alignment horizontal="justify" vertical="center" wrapText="1"/>
      <protection/>
    </xf>
    <xf numFmtId="0" fontId="0" fillId="0" borderId="25" xfId="0" applyFont="1" applyBorder="1" applyAlignment="1" applyProtection="1">
      <alignment horizontal="justify" vertical="center" wrapText="1"/>
      <protection/>
    </xf>
    <xf numFmtId="14" fontId="21" fillId="0" borderId="23" xfId="0" applyNumberFormat="1" applyFont="1" applyBorder="1" applyAlignment="1">
      <alignment horizontal="center" vertical="center"/>
    </xf>
    <xf numFmtId="0" fontId="21" fillId="0" borderId="25" xfId="0" applyFont="1" applyBorder="1" applyAlignment="1">
      <alignment horizontal="center" vertical="center"/>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18" fillId="0" borderId="10" xfId="0" applyFont="1" applyBorder="1" applyAlignment="1">
      <alignment horizontal="center" vertical="center"/>
    </xf>
    <xf numFmtId="0" fontId="24" fillId="0" borderId="13" xfId="0" applyFont="1" applyFill="1" applyBorder="1" applyAlignment="1" applyProtection="1">
      <alignment horizontal="center" vertical="center" wrapText="1"/>
      <protection/>
    </xf>
    <xf numFmtId="0" fontId="24" fillId="0" borderId="29"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1" fontId="19" fillId="0" borderId="31" xfId="51" applyNumberFormat="1" applyFont="1" applyBorder="1" applyAlignment="1" applyProtection="1">
      <alignment horizontal="right" vertical="center"/>
      <protection/>
    </xf>
    <xf numFmtId="1" fontId="19" fillId="0" borderId="32" xfId="51"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49" fontId="37" fillId="0" borderId="0" xfId="51" applyNumberFormat="1" applyFont="1" applyFill="1" applyBorder="1" applyAlignment="1" applyProtection="1">
      <alignment horizontal="center" vertical="center"/>
      <protection locked="0"/>
    </xf>
    <xf numFmtId="1" fontId="0" fillId="0" borderId="26"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1" xfId="0" applyNumberFormat="1" applyFont="1" applyFill="1" applyBorder="1" applyAlignment="1" applyProtection="1">
      <alignment horizontal="justify" vertical="center" wrapText="1"/>
      <protection/>
    </xf>
    <xf numFmtId="3" fontId="0" fillId="0" borderId="23" xfId="0" applyNumberFormat="1" applyFont="1" applyFill="1" applyBorder="1" applyAlignment="1" applyProtection="1">
      <alignment horizontal="center" vertical="center" wrapText="1"/>
      <protection/>
    </xf>
    <xf numFmtId="3" fontId="0" fillId="0" borderId="18" xfId="0" applyNumberFormat="1"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0" fillId="0" borderId="26"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34"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34" xfId="0" applyNumberFormat="1" applyFont="1" applyFill="1" applyBorder="1" applyAlignment="1" applyProtection="1">
      <alignment horizontal="justify" vertical="center" wrapText="1"/>
      <protection/>
    </xf>
    <xf numFmtId="1" fontId="0" fillId="0" borderId="22" xfId="0" applyNumberFormat="1" applyFont="1" applyFill="1" applyBorder="1" applyAlignment="1" applyProtection="1">
      <alignment horizontal="justify" vertical="center" wrapText="1"/>
      <protection/>
    </xf>
    <xf numFmtId="49" fontId="0" fillId="0" borderId="0" xfId="51" applyNumberFormat="1" applyFont="1" applyFill="1" applyBorder="1" applyAlignment="1" applyProtection="1">
      <alignment horizontal="center" vertical="center"/>
      <protection locked="0"/>
    </xf>
    <xf numFmtId="0" fontId="19" fillId="16" borderId="35" xfId="0" applyFont="1" applyFill="1" applyBorder="1" applyAlignment="1" applyProtection="1">
      <alignment horizontal="left" vertical="center" wrapText="1"/>
      <protection/>
    </xf>
    <xf numFmtId="0" fontId="19" fillId="16" borderId="33"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1" xfId="0" applyFont="1" applyFill="1" applyBorder="1" applyAlignment="1" applyProtection="1">
      <alignment horizontal="left" vertical="center" wrapText="1"/>
      <protection/>
    </xf>
    <xf numFmtId="0" fontId="19" fillId="16" borderId="37"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49" fontId="20" fillId="0" borderId="0" xfId="51" applyNumberFormat="1" applyFont="1" applyFill="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39" xfId="0" applyFont="1" applyFill="1" applyBorder="1" applyAlignment="1" applyProtection="1">
      <alignment horizontal="left" vertical="center" wrapText="1"/>
      <protection/>
    </xf>
    <xf numFmtId="0" fontId="22" fillId="0" borderId="23"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26"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19" fillId="0" borderId="26"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27" fillId="0" borderId="23" xfId="58" applyNumberFormat="1" applyFont="1" applyFill="1" applyBorder="1" applyAlignment="1">
      <alignment horizontal="center" vertical="center" wrapText="1"/>
    </xf>
    <xf numFmtId="0" fontId="27" fillId="0" borderId="18" xfId="58" applyNumberFormat="1" applyFont="1" applyFill="1" applyBorder="1" applyAlignment="1">
      <alignment horizontal="center" vertical="center" wrapText="1"/>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1" fillId="0" borderId="10" xfId="0" applyFont="1" applyBorder="1" applyAlignment="1">
      <alignment horizontal="center" vertical="center"/>
    </xf>
    <xf numFmtId="0" fontId="0" fillId="0" borderId="23" xfId="0" applyBorder="1" applyAlignment="1" applyProtection="1">
      <alignment horizontal="left" vertical="center"/>
      <protection/>
    </xf>
    <xf numFmtId="0" fontId="0" fillId="0" borderId="18"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19" fillId="0" borderId="10" xfId="0" applyFont="1" applyBorder="1" applyAlignment="1" applyProtection="1">
      <alignment horizontal="center" vertical="center" wrapText="1"/>
      <protection locked="0"/>
    </xf>
    <xf numFmtId="49" fontId="23" fillId="0" borderId="29" xfId="51" applyNumberFormat="1" applyFont="1" applyBorder="1" applyAlignment="1" applyProtection="1">
      <alignment horizontal="center" vertical="center" wrapText="1"/>
      <protection locked="0"/>
    </xf>
    <xf numFmtId="49" fontId="19" fillId="0" borderId="29" xfId="51" applyNumberFormat="1" applyFont="1" applyBorder="1" applyAlignment="1" applyProtection="1">
      <alignment horizontal="center" vertical="center" wrapText="1"/>
      <protection locked="0"/>
    </xf>
    <xf numFmtId="0" fontId="0" fillId="0" borderId="10" xfId="51" applyNumberFormat="1"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9" xfId="0" applyFont="1" applyBorder="1" applyAlignment="1" applyProtection="1">
      <alignment horizontal="center" vertical="center" wrapText="1"/>
      <protection/>
    </xf>
    <xf numFmtId="0" fontId="19" fillId="0" borderId="30" xfId="0" applyFont="1" applyBorder="1" applyAlignment="1" applyProtection="1">
      <alignment horizontal="center" vertical="center" wrapText="1"/>
      <protection/>
    </xf>
    <xf numFmtId="49" fontId="19" fillId="0" borderId="10" xfId="51" applyNumberFormat="1" applyFont="1" applyBorder="1" applyAlignment="1" applyProtection="1">
      <alignment horizontal="center" vertical="center" wrapText="1"/>
      <protection/>
    </xf>
    <xf numFmtId="49" fontId="23" fillId="0" borderId="10" xfId="51" applyNumberFormat="1" applyFont="1" applyBorder="1" applyAlignment="1" applyProtection="1">
      <alignment horizontal="center"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Moneda 2"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6.%20ATENCION%20INTEGRAL%20A%20LOS%20RESIDUOS%20SOLIDOS%20Y%20PELIGROSOS\6.2%20ORIENTACION,%20APOYO%20PGIR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6.%20ATENCION%20INTEGRAL%20A%20LOS%20RESIDUOS%20SOLIDOS%20Y%20PELIGROSOS\6.2%20ORIENTACION,%20APOYO%20PGIRS\FEV-16%20Orientacion,%20apoyo%20PGI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Saneamiento Ambiental</v>
          </cell>
        </row>
        <row r="8">
          <cell r="D8" t="str">
            <v>Atención a la Gestión Integral de Residuos Sólidos y Peligrosos</v>
          </cell>
        </row>
        <row r="9">
          <cell r="D9" t="str">
            <v>Orientación, Apoyo y Seguimiento a los PGIRS</v>
          </cell>
        </row>
        <row r="10">
          <cell r="D10" t="str">
            <v>530 905 04 02 03 90</v>
          </cell>
        </row>
        <row r="14">
          <cell r="B14" t="str">
            <v>Hacer seguimiento a los PGIRS</v>
          </cell>
          <cell r="F14" t="str">
            <v>Acompañar el proceso de implementacion del PGIRS actualizado en su componente de aprovechamiento de residuos solidos</v>
          </cell>
          <cell r="I14">
            <v>0.25</v>
          </cell>
          <cell r="J14" t="str">
            <v>Municipios acompañados</v>
          </cell>
        </row>
        <row r="15">
          <cell r="B15" t="str">
            <v>Implementar procesos de orientación para la minimización, separación  y aprovechamiento de Residuos Sólidos en la fuente </v>
          </cell>
          <cell r="F15" t="str">
            <v>Implementar procesos de orientación para la minimización, separación  y aprovechamiento de Residuos Sólidos en la fuente </v>
          </cell>
          <cell r="J15" t="str">
            <v>Número de Municipios orientados en la minimización, separación y aprovechamiento de Residuos Sólidos</v>
          </cell>
        </row>
        <row r="16">
          <cell r="B16" t="str">
            <v>Apoyo y seguimiento a  las cadenas u organizaciones de recuperación y comercialización de residuos aprovechables </v>
          </cell>
          <cell r="F16" t="str">
            <v>Apoyo y seguimiento a  las cadenas u organizaciones de recuperación y comercialización de residuos aprovechables </v>
          </cell>
          <cell r="I16">
            <v>1</v>
          </cell>
          <cell r="J16" t="str">
            <v>Número de organizaciones apoyadas y con seguimiento  </v>
          </cell>
        </row>
        <row r="17">
          <cell r="B17" t="str">
            <v>Fortalecimiento de la mesa regional de reciclaje</v>
          </cell>
          <cell r="F17" t="str">
            <v>Desarrollar sesiones para el fortalecimiento de la mesa regional de reciclaje</v>
          </cell>
          <cell r="I17">
            <v>1</v>
          </cell>
          <cell r="J17" t="str">
            <v>(Numero de sesiones realizadas/Numero de sesiones programadas)*100</v>
          </cell>
        </row>
        <row r="18">
          <cell r="B18" t="str">
            <v> Apoyo y seguimiento al establecimiento de proyectos modelo para el aprovechamiento de residuos sólidos urbanos </v>
          </cell>
          <cell r="F18" t="str">
            <v> Apoyo y seguimiento al establecimiento de proyectos modelo para el aprovechamiento de residuos sólidos urbanos (orgánicos e inorgánicos reciclables) con perspectiva de sostenibilidad social y ambiental</v>
          </cell>
          <cell r="I18">
            <v>1</v>
          </cell>
          <cell r="J18" t="str">
            <v>(Numero de proyectos apoyados/ Numero de proyectos programados a apoyar)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3"/>
  <sheetViews>
    <sheetView showGridLines="0" tabSelected="1" zoomScale="80" zoomScaleNormal="80" zoomScalePageLayoutView="0" workbookViewId="0" topLeftCell="Q22">
      <selection activeCell="V29" sqref="V29"/>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1" hidden="1" customWidth="1"/>
    <col min="9" max="9" width="50.00390625" style="11"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2" customWidth="1"/>
    <col min="19" max="19" width="20.7109375" style="12"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58.8515625" style="1" customWidth="1"/>
    <col min="26" max="16384" width="11.421875" style="1" customWidth="1"/>
  </cols>
  <sheetData>
    <row r="1" spans="1:24" ht="60" customHeight="1">
      <c r="A1" s="157"/>
      <c r="B1" s="157"/>
      <c r="C1" s="157"/>
      <c r="D1" s="145" t="s">
        <v>18</v>
      </c>
      <c r="E1" s="145"/>
      <c r="F1" s="145"/>
      <c r="G1" s="145"/>
      <c r="H1" s="145"/>
      <c r="I1" s="145"/>
      <c r="J1" s="145"/>
      <c r="K1" s="145"/>
      <c r="L1" s="145"/>
      <c r="M1" s="145"/>
      <c r="N1" s="145"/>
      <c r="O1" s="145"/>
      <c r="P1" s="145"/>
      <c r="Q1" s="145"/>
      <c r="R1" s="145"/>
      <c r="S1" s="145"/>
      <c r="T1" s="145"/>
      <c r="U1" s="156" t="s">
        <v>45</v>
      </c>
      <c r="V1" s="156"/>
      <c r="W1" s="156"/>
      <c r="X1" s="156"/>
    </row>
    <row r="2" spans="1:24" ht="21.75" customHeight="1">
      <c r="A2" s="157"/>
      <c r="B2" s="157"/>
      <c r="C2" s="157"/>
      <c r="D2" s="145"/>
      <c r="E2" s="145"/>
      <c r="F2" s="145"/>
      <c r="G2" s="145"/>
      <c r="H2" s="145"/>
      <c r="I2" s="145"/>
      <c r="J2" s="145"/>
      <c r="K2" s="145"/>
      <c r="L2" s="145"/>
      <c r="M2" s="145"/>
      <c r="N2" s="145"/>
      <c r="O2" s="145"/>
      <c r="P2" s="145"/>
      <c r="Q2" s="145"/>
      <c r="R2" s="145"/>
      <c r="S2" s="145"/>
      <c r="T2" s="145"/>
      <c r="U2" s="157" t="s">
        <v>19</v>
      </c>
      <c r="V2" s="157"/>
      <c r="W2" s="157"/>
      <c r="X2" s="157"/>
    </row>
    <row r="3" spans="1:24" ht="19.5" customHeight="1">
      <c r="A3" s="157"/>
      <c r="B3" s="157"/>
      <c r="C3" s="157"/>
      <c r="D3" s="145" t="s">
        <v>20</v>
      </c>
      <c r="E3" s="145"/>
      <c r="F3" s="145"/>
      <c r="G3" s="145"/>
      <c r="H3" s="145"/>
      <c r="I3" s="145"/>
      <c r="J3" s="145"/>
      <c r="K3" s="145"/>
      <c r="L3" s="145"/>
      <c r="M3" s="145"/>
      <c r="N3" s="145"/>
      <c r="O3" s="145"/>
      <c r="P3" s="145"/>
      <c r="Q3" s="145"/>
      <c r="R3" s="145"/>
      <c r="S3" s="145"/>
      <c r="T3" s="145"/>
      <c r="U3" s="142" t="s">
        <v>22</v>
      </c>
      <c r="V3" s="143"/>
      <c r="W3" s="144"/>
      <c r="X3" s="2" t="s">
        <v>23</v>
      </c>
    </row>
    <row r="4" spans="1:24" ht="19.5" customHeight="1">
      <c r="A4" s="157"/>
      <c r="B4" s="157"/>
      <c r="C4" s="157"/>
      <c r="D4" s="145"/>
      <c r="E4" s="145"/>
      <c r="F4" s="145"/>
      <c r="G4" s="145"/>
      <c r="H4" s="145"/>
      <c r="I4" s="145"/>
      <c r="J4" s="145"/>
      <c r="K4" s="145"/>
      <c r="L4" s="145"/>
      <c r="M4" s="145"/>
      <c r="N4" s="145"/>
      <c r="O4" s="145"/>
      <c r="P4" s="145"/>
      <c r="Q4" s="145"/>
      <c r="R4" s="145"/>
      <c r="S4" s="145"/>
      <c r="T4" s="145"/>
      <c r="U4" s="142" t="s">
        <v>61</v>
      </c>
      <c r="V4" s="143"/>
      <c r="W4" s="144"/>
      <c r="X4" s="3">
        <v>43003</v>
      </c>
    </row>
    <row r="5" spans="1:24" ht="31.5" customHeight="1">
      <c r="A5" s="158" t="s">
        <v>21</v>
      </c>
      <c r="B5" s="158"/>
      <c r="C5" s="158"/>
      <c r="D5" s="158"/>
      <c r="E5" s="158"/>
      <c r="F5" s="158"/>
      <c r="G5" s="158"/>
      <c r="H5" s="158"/>
      <c r="I5" s="158"/>
      <c r="J5" s="158"/>
      <c r="K5" s="158"/>
      <c r="L5" s="158"/>
      <c r="M5" s="158"/>
      <c r="N5" s="158"/>
      <c r="O5" s="158"/>
      <c r="P5" s="158"/>
      <c r="Q5" s="158"/>
      <c r="R5" s="158"/>
      <c r="S5" s="158"/>
      <c r="T5" s="158"/>
      <c r="U5" s="158"/>
      <c r="V5" s="158"/>
      <c r="W5" s="158"/>
      <c r="X5" s="158"/>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6"/>
      <c r="L7" s="16"/>
      <c r="M7" s="16"/>
      <c r="N7" s="16"/>
      <c r="O7" s="4"/>
      <c r="P7" s="4"/>
      <c r="Q7" s="4"/>
      <c r="R7" s="4"/>
      <c r="S7" s="4"/>
      <c r="T7" s="4"/>
      <c r="U7" s="4"/>
      <c r="V7" s="4"/>
      <c r="W7" s="4"/>
      <c r="X7" s="4"/>
    </row>
    <row r="8" spans="11:23" ht="16.5" customHeight="1">
      <c r="K8" s="18"/>
      <c r="L8" s="18"/>
      <c r="M8" s="18"/>
      <c r="N8" s="18"/>
      <c r="O8" s="5"/>
      <c r="P8" s="5"/>
      <c r="Q8" s="5"/>
      <c r="R8" s="5"/>
      <c r="S8" s="5"/>
      <c r="T8" s="5"/>
      <c r="U8" s="5"/>
      <c r="V8" s="5"/>
      <c r="W8" s="5"/>
    </row>
    <row r="9" spans="11:23" ht="13.5" customHeight="1">
      <c r="K9" s="18"/>
      <c r="L9" s="18"/>
      <c r="M9" s="18"/>
      <c r="N9" s="18"/>
      <c r="O9" s="5"/>
      <c r="P9" s="5"/>
      <c r="Q9" s="5"/>
      <c r="R9" s="5"/>
      <c r="S9" s="5"/>
      <c r="T9" s="5"/>
      <c r="U9" s="5"/>
      <c r="V9" s="5"/>
      <c r="W9" s="5"/>
    </row>
    <row r="10" spans="1:23" ht="9" customHeight="1" thickBot="1">
      <c r="A10" s="21"/>
      <c r="B10" s="22"/>
      <c r="C10" s="22"/>
      <c r="D10" s="24"/>
      <c r="E10" s="24"/>
      <c r="F10" s="24"/>
      <c r="G10" s="24"/>
      <c r="H10" s="23"/>
      <c r="I10" s="23"/>
      <c r="J10" s="24"/>
      <c r="K10" s="24"/>
      <c r="L10" s="24"/>
      <c r="M10" s="24"/>
      <c r="N10" s="24"/>
      <c r="O10" s="7"/>
      <c r="P10" s="7"/>
      <c r="Q10" s="7"/>
      <c r="R10" s="7"/>
      <c r="S10" s="7"/>
      <c r="T10" s="6"/>
      <c r="U10" s="6"/>
      <c r="V10" s="6"/>
      <c r="W10" s="6"/>
    </row>
    <row r="11" spans="1:24" ht="36" customHeight="1">
      <c r="A11" s="140" t="s">
        <v>5</v>
      </c>
      <c r="B11" s="141"/>
      <c r="C11" s="141"/>
      <c r="D11" s="146" t="str">
        <f>'[2]POA H.A.'!$D$6</f>
        <v>PROCESOS PRODUCTIVOS COMPETITIVOS Y SOSTENIBLES, PREVENCIÓN Y CONTROL DE LA CONTAMINACIÓN Y EL DETERIORO AMBIENTAL</v>
      </c>
      <c r="E11" s="146"/>
      <c r="F11" s="146"/>
      <c r="G11" s="146"/>
      <c r="H11" s="146"/>
      <c r="I11" s="146"/>
      <c r="J11" s="25" t="s">
        <v>2</v>
      </c>
      <c r="K11" s="25" t="s">
        <v>3</v>
      </c>
      <c r="L11" s="53"/>
      <c r="M11" s="148" t="s">
        <v>24</v>
      </c>
      <c r="N11" s="149"/>
      <c r="O11" s="147" t="s">
        <v>46</v>
      </c>
      <c r="P11" s="147"/>
      <c r="Q11" s="147"/>
      <c r="R11" s="147"/>
      <c r="S11" s="101" t="s">
        <v>49</v>
      </c>
      <c r="T11" s="101">
        <v>2018</v>
      </c>
      <c r="U11" s="55"/>
      <c r="V11" s="55"/>
      <c r="W11" s="55"/>
      <c r="X11" s="55"/>
    </row>
    <row r="12" spans="1:24" ht="22.5" customHeight="1">
      <c r="A12" s="130" t="s">
        <v>29</v>
      </c>
      <c r="B12" s="131"/>
      <c r="C12" s="132"/>
      <c r="D12" s="117" t="str">
        <f>'[2]POA H.A.'!$D$7</f>
        <v>Saneamiento Ambiental</v>
      </c>
      <c r="E12" s="118"/>
      <c r="F12" s="118"/>
      <c r="G12" s="118"/>
      <c r="H12" s="118"/>
      <c r="I12" s="119"/>
      <c r="J12" s="26" t="s">
        <v>4</v>
      </c>
      <c r="K12" s="27">
        <v>130000000</v>
      </c>
      <c r="L12" s="28"/>
      <c r="M12" s="150"/>
      <c r="N12" s="151"/>
      <c r="O12" s="17" t="s">
        <v>74</v>
      </c>
      <c r="P12" s="17" t="s">
        <v>59</v>
      </c>
      <c r="Q12" s="17" t="s">
        <v>60</v>
      </c>
      <c r="R12" s="17" t="s">
        <v>0</v>
      </c>
      <c r="S12" s="102"/>
      <c r="T12" s="102"/>
      <c r="U12" s="8"/>
      <c r="V12" s="8"/>
      <c r="W12" s="8"/>
      <c r="X12" s="8"/>
    </row>
    <row r="13" spans="1:24" ht="23.25" customHeight="1">
      <c r="A13" s="133"/>
      <c r="B13" s="134"/>
      <c r="C13" s="135"/>
      <c r="D13" s="120"/>
      <c r="E13" s="121"/>
      <c r="F13" s="121"/>
      <c r="G13" s="121"/>
      <c r="H13" s="121"/>
      <c r="I13" s="122"/>
      <c r="J13" s="29" t="s">
        <v>6</v>
      </c>
      <c r="K13" s="31">
        <v>10588470</v>
      </c>
      <c r="L13" s="28"/>
      <c r="M13" s="152"/>
      <c r="N13" s="153"/>
      <c r="O13" s="83"/>
      <c r="P13" s="19" t="s">
        <v>50</v>
      </c>
      <c r="Q13" s="19"/>
      <c r="R13" s="20"/>
      <c r="S13" s="103"/>
      <c r="T13" s="103"/>
      <c r="U13" s="8"/>
      <c r="V13" s="8"/>
      <c r="W13" s="8"/>
      <c r="X13" s="8"/>
    </row>
    <row r="14" spans="1:24" ht="15.75" customHeight="1" thickBot="1">
      <c r="A14" s="136"/>
      <c r="B14" s="137"/>
      <c r="C14" s="138"/>
      <c r="D14" s="123"/>
      <c r="E14" s="124"/>
      <c r="F14" s="124"/>
      <c r="G14" s="124"/>
      <c r="H14" s="124"/>
      <c r="I14" s="125"/>
      <c r="J14" s="29" t="s">
        <v>8</v>
      </c>
      <c r="K14" s="31" t="s">
        <v>7</v>
      </c>
      <c r="L14" s="32"/>
      <c r="M14" s="30"/>
      <c r="N14" s="33"/>
      <c r="O14" s="139"/>
      <c r="P14" s="139"/>
      <c r="Q14" s="139"/>
      <c r="R14" s="139"/>
      <c r="S14" s="139"/>
      <c r="T14" s="139"/>
      <c r="U14" s="139"/>
      <c r="V14" s="139"/>
      <c r="W14" s="139"/>
      <c r="X14" s="139"/>
    </row>
    <row r="15" spans="1:24" ht="15.75" customHeight="1">
      <c r="A15" s="130" t="s">
        <v>51</v>
      </c>
      <c r="B15" s="131"/>
      <c r="C15" s="132"/>
      <c r="D15" s="117" t="str">
        <f>'[2]POA H.A.'!$D$8</f>
        <v>Atención a la Gestión Integral de Residuos Sólidos y Peligrosos</v>
      </c>
      <c r="E15" s="118"/>
      <c r="F15" s="118"/>
      <c r="G15" s="118"/>
      <c r="H15" s="118"/>
      <c r="I15" s="119"/>
      <c r="J15" s="29" t="s">
        <v>9</v>
      </c>
      <c r="K15" s="31" t="s">
        <v>7</v>
      </c>
      <c r="L15" s="32"/>
      <c r="M15" s="30"/>
      <c r="N15" s="33"/>
      <c r="O15" s="8"/>
      <c r="P15" s="8"/>
      <c r="Q15" s="8"/>
      <c r="R15" s="8"/>
      <c r="S15" s="8"/>
      <c r="T15" s="8"/>
      <c r="U15" s="8"/>
      <c r="V15" s="8"/>
      <c r="W15" s="8"/>
      <c r="X15" s="8"/>
    </row>
    <row r="16" spans="1:24" ht="15.75" customHeight="1">
      <c r="A16" s="133"/>
      <c r="B16" s="134"/>
      <c r="C16" s="135"/>
      <c r="D16" s="120"/>
      <c r="E16" s="121"/>
      <c r="F16" s="121"/>
      <c r="G16" s="121"/>
      <c r="H16" s="121"/>
      <c r="I16" s="122"/>
      <c r="J16" s="29" t="s">
        <v>10</v>
      </c>
      <c r="K16" s="31" t="s">
        <v>7</v>
      </c>
      <c r="L16" s="32"/>
      <c r="M16" s="30"/>
      <c r="N16" s="33"/>
      <c r="O16" s="8"/>
      <c r="P16" s="8"/>
      <c r="Q16" s="8"/>
      <c r="R16" s="8"/>
      <c r="S16" s="8"/>
      <c r="T16" s="8"/>
      <c r="U16" s="8"/>
      <c r="V16" s="8"/>
      <c r="W16" s="8"/>
      <c r="X16" s="8"/>
    </row>
    <row r="17" spans="1:24" ht="15.75" customHeight="1" thickBot="1">
      <c r="A17" s="136"/>
      <c r="B17" s="137"/>
      <c r="C17" s="138"/>
      <c r="D17" s="123"/>
      <c r="E17" s="124"/>
      <c r="F17" s="124"/>
      <c r="G17" s="124"/>
      <c r="H17" s="124"/>
      <c r="I17" s="125"/>
      <c r="J17" s="29" t="s">
        <v>31</v>
      </c>
      <c r="K17" s="31" t="s">
        <v>7</v>
      </c>
      <c r="L17" s="32"/>
      <c r="M17" s="30"/>
      <c r="N17" s="33"/>
      <c r="O17" s="8"/>
      <c r="P17" s="8"/>
      <c r="Q17" s="8"/>
      <c r="R17" s="8"/>
      <c r="S17" s="8"/>
      <c r="T17" s="8"/>
      <c r="U17" s="8"/>
      <c r="V17" s="8"/>
      <c r="W17" s="8"/>
      <c r="X17" s="8"/>
    </row>
    <row r="18" spans="1:24" ht="15.75" customHeight="1">
      <c r="A18" s="130" t="s">
        <v>52</v>
      </c>
      <c r="B18" s="131"/>
      <c r="C18" s="132"/>
      <c r="D18" s="108" t="str">
        <f>'[2]POA H.A.'!$D$9</f>
        <v>Orientación, Apoyo y Seguimiento a los PGIRS</v>
      </c>
      <c r="E18" s="109"/>
      <c r="F18" s="109"/>
      <c r="G18" s="109"/>
      <c r="H18" s="109"/>
      <c r="I18" s="110"/>
      <c r="J18" s="29" t="s">
        <v>32</v>
      </c>
      <c r="K18" s="31" t="s">
        <v>7</v>
      </c>
      <c r="L18" s="32"/>
      <c r="M18" s="30"/>
      <c r="N18" s="33"/>
      <c r="O18" s="8"/>
      <c r="P18" s="8"/>
      <c r="Q18" s="8"/>
      <c r="R18" s="8"/>
      <c r="S18" s="8"/>
      <c r="T18" s="8"/>
      <c r="U18" s="8"/>
      <c r="V18" s="8"/>
      <c r="W18" s="8"/>
      <c r="X18" s="8"/>
    </row>
    <row r="19" spans="1:24" ht="15.75" customHeight="1">
      <c r="A19" s="133"/>
      <c r="B19" s="134"/>
      <c r="C19" s="135"/>
      <c r="D19" s="111"/>
      <c r="E19" s="112"/>
      <c r="F19" s="112"/>
      <c r="G19" s="112"/>
      <c r="H19" s="112"/>
      <c r="I19" s="113"/>
      <c r="J19" s="29" t="s">
        <v>33</v>
      </c>
      <c r="K19" s="31" t="s">
        <v>7</v>
      </c>
      <c r="L19" s="32"/>
      <c r="M19" s="30"/>
      <c r="N19" s="33"/>
      <c r="O19" s="8"/>
      <c r="P19" s="8"/>
      <c r="Q19" s="8"/>
      <c r="R19" s="8"/>
      <c r="S19" s="8"/>
      <c r="T19" s="8"/>
      <c r="U19" s="8"/>
      <c r="V19" s="8"/>
      <c r="W19" s="8"/>
      <c r="X19" s="8"/>
    </row>
    <row r="20" spans="1:24" ht="15.75" customHeight="1" thickBot="1">
      <c r="A20" s="136"/>
      <c r="B20" s="137"/>
      <c r="C20" s="138"/>
      <c r="D20" s="126"/>
      <c r="E20" s="127"/>
      <c r="F20" s="127"/>
      <c r="G20" s="127"/>
      <c r="H20" s="127"/>
      <c r="I20" s="128"/>
      <c r="J20" s="29" t="s">
        <v>34</v>
      </c>
      <c r="K20" s="31" t="s">
        <v>7</v>
      </c>
      <c r="L20" s="32"/>
      <c r="M20" s="30"/>
      <c r="N20" s="33"/>
      <c r="O20" s="8"/>
      <c r="P20" s="8"/>
      <c r="Q20" s="8"/>
      <c r="R20" s="8"/>
      <c r="S20" s="8"/>
      <c r="T20" s="8"/>
      <c r="U20" s="8"/>
      <c r="V20" s="8"/>
      <c r="W20" s="8"/>
      <c r="X20" s="8"/>
    </row>
    <row r="21" spans="1:24" ht="15.75" customHeight="1">
      <c r="A21" s="130" t="s">
        <v>30</v>
      </c>
      <c r="B21" s="131"/>
      <c r="C21" s="132"/>
      <c r="D21" s="108" t="str">
        <f>'[2]POA H.A.'!$D$10</f>
        <v>530 905 04 02 03 90</v>
      </c>
      <c r="E21" s="109"/>
      <c r="F21" s="109"/>
      <c r="G21" s="109"/>
      <c r="H21" s="109"/>
      <c r="I21" s="110"/>
      <c r="J21" s="29" t="s">
        <v>35</v>
      </c>
      <c r="K21" s="31" t="s">
        <v>7</v>
      </c>
      <c r="L21" s="32"/>
      <c r="M21" s="30"/>
      <c r="N21" s="33"/>
      <c r="O21" s="8"/>
      <c r="P21" s="8"/>
      <c r="Q21" s="8"/>
      <c r="R21" s="8"/>
      <c r="S21" s="8"/>
      <c r="T21" s="8"/>
      <c r="U21" s="8"/>
      <c r="V21" s="8"/>
      <c r="W21" s="8"/>
      <c r="X21" s="8"/>
    </row>
    <row r="22" spans="1:25" ht="15.75" customHeight="1">
      <c r="A22" s="133"/>
      <c r="B22" s="134"/>
      <c r="C22" s="135"/>
      <c r="D22" s="111"/>
      <c r="E22" s="112"/>
      <c r="F22" s="112"/>
      <c r="G22" s="112"/>
      <c r="H22" s="112"/>
      <c r="I22" s="113"/>
      <c r="J22" s="29" t="s">
        <v>36</v>
      </c>
      <c r="K22" s="60" t="s">
        <v>7</v>
      </c>
      <c r="L22" s="32"/>
      <c r="M22" s="30"/>
      <c r="N22" s="33"/>
      <c r="O22" s="8"/>
      <c r="P22" s="8"/>
      <c r="Q22" s="8"/>
      <c r="R22" s="8"/>
      <c r="S22" s="8"/>
      <c r="T22" s="8"/>
      <c r="U22" s="8"/>
      <c r="V22" s="8"/>
      <c r="W22" s="8"/>
      <c r="X22" s="8"/>
      <c r="Y22" s="15"/>
    </row>
    <row r="23" spans="1:25" ht="15.75" customHeight="1">
      <c r="A23" s="133"/>
      <c r="B23" s="134"/>
      <c r="C23" s="135"/>
      <c r="D23" s="111"/>
      <c r="E23" s="112"/>
      <c r="F23" s="112"/>
      <c r="G23" s="112"/>
      <c r="H23" s="112"/>
      <c r="I23" s="113"/>
      <c r="J23" s="59" t="s">
        <v>39</v>
      </c>
      <c r="K23" s="61">
        <f>SUM(K12:K22)</f>
        <v>140588470</v>
      </c>
      <c r="L23" s="49"/>
      <c r="M23" s="30"/>
      <c r="N23" s="33"/>
      <c r="O23" s="129"/>
      <c r="P23" s="129"/>
      <c r="Q23" s="107"/>
      <c r="R23" s="107"/>
      <c r="S23" s="8"/>
      <c r="T23" s="8"/>
      <c r="U23" s="8"/>
      <c r="V23" s="8"/>
      <c r="W23" s="8"/>
      <c r="X23" s="8"/>
      <c r="Y23" s="15"/>
    </row>
    <row r="24" spans="1:25" ht="30.75" customHeight="1">
      <c r="A24" s="147" t="s">
        <v>11</v>
      </c>
      <c r="B24" s="116" t="s">
        <v>43</v>
      </c>
      <c r="C24" s="116"/>
      <c r="D24" s="116"/>
      <c r="E24" s="116"/>
      <c r="F24" s="116"/>
      <c r="G24" s="50"/>
      <c r="H24" s="50"/>
      <c r="I24" s="87" t="s">
        <v>44</v>
      </c>
      <c r="J24" s="88" t="str">
        <f>CONCATENATE("METAS AÑO ",T11," POA")</f>
        <v>METAS AÑO 2018 POA</v>
      </c>
      <c r="K24" s="89"/>
      <c r="L24" s="93" t="str">
        <f>CONCATENATE("METAS AÑO ",T11," P.A.")</f>
        <v>METAS AÑO 2018 P.A.</v>
      </c>
      <c r="M24" s="116" t="s">
        <v>42</v>
      </c>
      <c r="N24" s="116"/>
      <c r="O24" s="167" t="str">
        <f>CONCATENATE("AVANCE METAS POA ",T11)</f>
        <v>AVANCE METAS POA 2018</v>
      </c>
      <c r="P24" s="167"/>
      <c r="Q24" s="167" t="str">
        <f>CONCATENATE("AVANCE METAS PA ",T11)</f>
        <v>AVANCE METAS PA 2018</v>
      </c>
      <c r="R24" s="167"/>
      <c r="S24" s="171" t="s">
        <v>26</v>
      </c>
      <c r="T24" s="164" t="s">
        <v>27</v>
      </c>
      <c r="U24" s="174" t="s">
        <v>28</v>
      </c>
      <c r="V24" s="164" t="s">
        <v>47</v>
      </c>
      <c r="W24" s="174" t="s">
        <v>48</v>
      </c>
      <c r="X24" s="168" t="s">
        <v>40</v>
      </c>
      <c r="Y24" s="169" t="s">
        <v>58</v>
      </c>
    </row>
    <row r="25" spans="1:25" ht="12.75" customHeight="1">
      <c r="A25" s="147"/>
      <c r="B25" s="116"/>
      <c r="C25" s="116"/>
      <c r="D25" s="116"/>
      <c r="E25" s="116"/>
      <c r="F25" s="116"/>
      <c r="G25" s="51"/>
      <c r="H25" s="116" t="s">
        <v>12</v>
      </c>
      <c r="I25" s="87"/>
      <c r="J25" s="90"/>
      <c r="K25" s="89"/>
      <c r="L25" s="93"/>
      <c r="M25" s="116"/>
      <c r="N25" s="116"/>
      <c r="O25" s="175" t="s">
        <v>25</v>
      </c>
      <c r="P25" s="168" t="s">
        <v>17</v>
      </c>
      <c r="Q25" s="165" t="s">
        <v>25</v>
      </c>
      <c r="R25" s="166" t="s">
        <v>17</v>
      </c>
      <c r="S25" s="172"/>
      <c r="T25" s="164"/>
      <c r="U25" s="174"/>
      <c r="V25" s="164"/>
      <c r="W25" s="174"/>
      <c r="X25" s="168"/>
      <c r="Y25" s="170"/>
    </row>
    <row r="26" spans="1:25" ht="30.75" customHeight="1">
      <c r="A26" s="147"/>
      <c r="B26" s="116"/>
      <c r="C26" s="116"/>
      <c r="D26" s="116"/>
      <c r="E26" s="116"/>
      <c r="F26" s="116"/>
      <c r="G26" s="51"/>
      <c r="H26" s="116"/>
      <c r="I26" s="87"/>
      <c r="J26" s="91"/>
      <c r="K26" s="92"/>
      <c r="L26" s="93"/>
      <c r="M26" s="116"/>
      <c r="N26" s="116"/>
      <c r="O26" s="175"/>
      <c r="P26" s="168"/>
      <c r="Q26" s="165"/>
      <c r="R26" s="166"/>
      <c r="S26" s="173"/>
      <c r="T26" s="164"/>
      <c r="U26" s="174"/>
      <c r="V26" s="164"/>
      <c r="W26" s="174"/>
      <c r="X26" s="168"/>
      <c r="Y26" s="170"/>
    </row>
    <row r="27" spans="1:25" ht="59.25" customHeight="1">
      <c r="A27" s="34">
        <v>1</v>
      </c>
      <c r="B27" s="94" t="str">
        <f>'[2]POA H.A.'!B14</f>
        <v>Hacer seguimiento a los PGIRS</v>
      </c>
      <c r="C27" s="95"/>
      <c r="D27" s="95"/>
      <c r="E27" s="95"/>
      <c r="F27" s="95"/>
      <c r="G27" s="56"/>
      <c r="H27" s="35"/>
      <c r="I27" s="35" t="str">
        <f>'[2]POA H.A.'!F14</f>
        <v>Acompañar el proceso de implementacion del PGIRS actualizado en su componente de aprovechamiento de residuos solidos</v>
      </c>
      <c r="J27" s="154" t="s">
        <v>62</v>
      </c>
      <c r="K27" s="155"/>
      <c r="L27" s="46">
        <f>'[2]POA H.A.'!I14</f>
        <v>0.25</v>
      </c>
      <c r="M27" s="114" t="str">
        <f>'[2]POA H.A.'!J14</f>
        <v>Municipios acompañados</v>
      </c>
      <c r="N27" s="115"/>
      <c r="O27" s="9" t="s">
        <v>81</v>
      </c>
      <c r="P27" s="67">
        <f>(13/21)*0.25</f>
        <v>0.15476190476190477</v>
      </c>
      <c r="Q27" s="80">
        <v>0.15</v>
      </c>
      <c r="R27" s="67">
        <f>Q27/L27</f>
        <v>0.6</v>
      </c>
      <c r="S27" s="78">
        <v>0</v>
      </c>
      <c r="T27" s="48">
        <v>0</v>
      </c>
      <c r="U27" s="69" t="e">
        <f aca="true" t="shared" si="0" ref="U27:U32">T27/S27</f>
        <v>#DIV/0!</v>
      </c>
      <c r="V27" s="10">
        <v>0</v>
      </c>
      <c r="W27" s="70" t="e">
        <f aca="true" t="shared" si="1" ref="W27:W32">V27/S27</f>
        <v>#DIV/0!</v>
      </c>
      <c r="X27" s="73" t="s">
        <v>80</v>
      </c>
      <c r="Y27" s="75" t="s">
        <v>70</v>
      </c>
    </row>
    <row r="28" spans="1:25" ht="60.75" customHeight="1">
      <c r="A28" s="34">
        <v>2</v>
      </c>
      <c r="B28" s="94" t="str">
        <f>'[2]POA H.A.'!B15</f>
        <v>Implementar procesos de orientación para la minimización, separación  y aprovechamiento de Residuos Sólidos en la fuente </v>
      </c>
      <c r="C28" s="95"/>
      <c r="D28" s="95"/>
      <c r="E28" s="95"/>
      <c r="F28" s="95"/>
      <c r="G28" s="57"/>
      <c r="H28" s="35"/>
      <c r="I28" s="35" t="str">
        <f>'[2]POA H.A.'!F15</f>
        <v>Implementar procesos de orientación para la minimización, separación  y aprovechamiento de Residuos Sólidos en la fuente </v>
      </c>
      <c r="J28" s="154" t="s">
        <v>63</v>
      </c>
      <c r="K28" s="155" t="s">
        <v>63</v>
      </c>
      <c r="L28" s="66">
        <v>9</v>
      </c>
      <c r="M28" s="114" t="str">
        <f>'[2]POA H.A.'!J15</f>
        <v>Número de Municipios orientados en la minimización, separación y aprovechamiento de Residuos Sólidos</v>
      </c>
      <c r="N28" s="115"/>
      <c r="O28" s="9" t="s">
        <v>78</v>
      </c>
      <c r="P28" s="67">
        <f>O28/9</f>
        <v>0.1111111111111111</v>
      </c>
      <c r="Q28" s="82">
        <v>1</v>
      </c>
      <c r="R28" s="81">
        <f>Q28/L28</f>
        <v>0.1111111111111111</v>
      </c>
      <c r="S28" s="78">
        <v>90588470</v>
      </c>
      <c r="T28" s="48">
        <f>11244800+4706202</f>
        <v>15951002</v>
      </c>
      <c r="U28" s="69">
        <f t="shared" si="0"/>
        <v>0.17608203339784853</v>
      </c>
      <c r="V28" s="48">
        <v>3372777</v>
      </c>
      <c r="W28" s="70">
        <f t="shared" si="1"/>
        <v>0.03723185743174601</v>
      </c>
      <c r="X28" s="73" t="s">
        <v>67</v>
      </c>
      <c r="Y28" s="75" t="s">
        <v>68</v>
      </c>
    </row>
    <row r="29" spans="1:25" ht="63.75" customHeight="1">
      <c r="A29" s="34">
        <v>3</v>
      </c>
      <c r="B29" s="94" t="str">
        <f>'[2]POA H.A.'!B16</f>
        <v>Apoyo y seguimiento a  las cadenas u organizaciones de recuperación y comercialización de residuos aprovechables </v>
      </c>
      <c r="C29" s="95"/>
      <c r="D29" s="95"/>
      <c r="E29" s="95"/>
      <c r="F29" s="95"/>
      <c r="G29" s="57"/>
      <c r="H29" s="35"/>
      <c r="I29" s="35" t="str">
        <f>'[2]POA H.A.'!F16</f>
        <v>Apoyo y seguimiento a  las cadenas u organizaciones de recuperación y comercialización de residuos aprovechables </v>
      </c>
      <c r="J29" s="154" t="s">
        <v>64</v>
      </c>
      <c r="K29" s="155" t="s">
        <v>64</v>
      </c>
      <c r="L29" s="66">
        <f>'[2]POA H.A.'!I16</f>
        <v>1</v>
      </c>
      <c r="M29" s="114" t="str">
        <f>'[2]POA H.A.'!J16</f>
        <v>Número de organizaciones apoyadas y con seguimiento  </v>
      </c>
      <c r="N29" s="115"/>
      <c r="O29" s="9" t="s">
        <v>73</v>
      </c>
      <c r="P29" s="67">
        <f>O29/1</f>
        <v>0.2</v>
      </c>
      <c r="Q29" s="68">
        <v>0.2</v>
      </c>
      <c r="R29" s="67">
        <f>Q29/L29</f>
        <v>0.2</v>
      </c>
      <c r="S29" s="78">
        <v>14092785</v>
      </c>
      <c r="T29" s="48"/>
      <c r="U29" s="69">
        <f t="shared" si="0"/>
        <v>0</v>
      </c>
      <c r="V29" s="76"/>
      <c r="W29" s="70">
        <f t="shared" si="1"/>
        <v>0</v>
      </c>
      <c r="X29" s="73" t="s">
        <v>75</v>
      </c>
      <c r="Y29" s="75" t="s">
        <v>71</v>
      </c>
    </row>
    <row r="30" spans="1:25" ht="73.5" customHeight="1">
      <c r="A30" s="34">
        <v>4</v>
      </c>
      <c r="B30" s="94" t="str">
        <f>'[2]POA H.A.'!B17</f>
        <v>Fortalecimiento de la mesa regional de reciclaje</v>
      </c>
      <c r="C30" s="95"/>
      <c r="D30" s="95"/>
      <c r="E30" s="95"/>
      <c r="F30" s="95"/>
      <c r="G30" s="57"/>
      <c r="H30" s="35"/>
      <c r="I30" s="35" t="str">
        <f>'[2]POA H.A.'!F17</f>
        <v>Desarrollar sesiones para el fortalecimiento de la mesa regional de reciclaje</v>
      </c>
      <c r="J30" s="154" t="s">
        <v>65</v>
      </c>
      <c r="K30" s="155" t="s">
        <v>65</v>
      </c>
      <c r="L30" s="66">
        <f>'[2]POA H.A.'!I17</f>
        <v>1</v>
      </c>
      <c r="M30" s="114" t="str">
        <f>'[2]POA H.A.'!J17</f>
        <v>(Numero de sesiones realizadas/Numero de sesiones programadas)*100</v>
      </c>
      <c r="N30" s="115"/>
      <c r="O30" s="9" t="s">
        <v>77</v>
      </c>
      <c r="P30" s="67">
        <f>O30/1</f>
        <v>0.3</v>
      </c>
      <c r="Q30" s="9" t="s">
        <v>77</v>
      </c>
      <c r="R30" s="67">
        <f>Q30/L30</f>
        <v>0.3</v>
      </c>
      <c r="S30" s="79">
        <v>7516752</v>
      </c>
      <c r="T30" s="48"/>
      <c r="U30" s="69">
        <f t="shared" si="0"/>
        <v>0</v>
      </c>
      <c r="V30" s="76"/>
      <c r="W30" s="70">
        <f t="shared" si="1"/>
        <v>0</v>
      </c>
      <c r="X30" s="73" t="s">
        <v>76</v>
      </c>
      <c r="Y30" s="75" t="s">
        <v>71</v>
      </c>
    </row>
    <row r="31" spans="1:25" ht="79.5" customHeight="1" thickBot="1">
      <c r="A31" s="34">
        <v>5</v>
      </c>
      <c r="B31" s="94" t="str">
        <f>'[2]POA H.A.'!B18</f>
        <v> Apoyo y seguimiento al establecimiento de proyectos modelo para el aprovechamiento de residuos sólidos urbanos </v>
      </c>
      <c r="C31" s="95"/>
      <c r="D31" s="95"/>
      <c r="E31" s="95"/>
      <c r="F31" s="95"/>
      <c r="G31" s="58"/>
      <c r="H31" s="35"/>
      <c r="I31" s="35" t="str">
        <f>'[2]POA H.A.'!F18</f>
        <v> Apoyo y seguimiento al establecimiento de proyectos modelo para el aprovechamiento de residuos sólidos urbanos (orgánicos e inorgánicos reciclables) con perspectiva de sostenibilidad social y ambiental</v>
      </c>
      <c r="J31" s="154" t="s">
        <v>66</v>
      </c>
      <c r="K31" s="155" t="s">
        <v>66</v>
      </c>
      <c r="L31" s="66">
        <f>'[2]POA H.A.'!I18</f>
        <v>1</v>
      </c>
      <c r="M31" s="114" t="str">
        <f>'[2]POA H.A.'!J18</f>
        <v>(Numero de proyectos apoyados/ Numero de proyectos programados a apoyar)</v>
      </c>
      <c r="N31" s="115"/>
      <c r="O31" s="9" t="s">
        <v>69</v>
      </c>
      <c r="P31" s="67">
        <f>O31/1</f>
        <v>0.1</v>
      </c>
      <c r="Q31" s="47" t="s">
        <v>69</v>
      </c>
      <c r="R31" s="67">
        <f>Q31/L31</f>
        <v>0.1</v>
      </c>
      <c r="S31" s="79">
        <v>28390463</v>
      </c>
      <c r="T31" s="48"/>
      <c r="U31" s="69">
        <f t="shared" si="0"/>
        <v>0</v>
      </c>
      <c r="V31" s="10">
        <v>0</v>
      </c>
      <c r="W31" s="70">
        <f t="shared" si="1"/>
        <v>0</v>
      </c>
      <c r="X31" s="74" t="s">
        <v>79</v>
      </c>
      <c r="Y31" s="77" t="s">
        <v>72</v>
      </c>
    </row>
    <row r="32" spans="1:23" s="40" customFormat="1" ht="24.75" customHeight="1" thickBot="1">
      <c r="A32" s="106" t="s">
        <v>1</v>
      </c>
      <c r="B32" s="106"/>
      <c r="C32" s="106"/>
      <c r="D32" s="106"/>
      <c r="E32" s="106"/>
      <c r="F32" s="106"/>
      <c r="G32" s="106"/>
      <c r="H32" s="106"/>
      <c r="I32" s="106"/>
      <c r="J32" s="106"/>
      <c r="K32" s="106"/>
      <c r="L32" s="106"/>
      <c r="M32" s="106"/>
      <c r="N32" s="106"/>
      <c r="O32" s="106"/>
      <c r="P32" s="36"/>
      <c r="Q32" s="37"/>
      <c r="R32" s="37"/>
      <c r="S32" s="38">
        <f>SUM(S27:S31)</f>
        <v>140588470</v>
      </c>
      <c r="T32" s="39">
        <f>SUM(T27:T31)</f>
        <v>15951002</v>
      </c>
      <c r="U32" s="71">
        <f t="shared" si="0"/>
        <v>0.11345882062732456</v>
      </c>
      <c r="V32" s="39">
        <f>SUM(V27:V31)</f>
        <v>3372777</v>
      </c>
      <c r="W32" s="72">
        <f t="shared" si="1"/>
        <v>0.023990423965777562</v>
      </c>
    </row>
    <row r="33" spans="2:21" s="40" customFormat="1" ht="30.75" customHeight="1" thickBot="1">
      <c r="B33" s="160" t="s">
        <v>38</v>
      </c>
      <c r="C33" s="161"/>
      <c r="D33" s="41">
        <v>2</v>
      </c>
      <c r="F33" s="42" t="s">
        <v>37</v>
      </c>
      <c r="G33" s="162">
        <v>43236</v>
      </c>
      <c r="H33" s="163"/>
      <c r="I33" s="163"/>
      <c r="J33" s="163"/>
      <c r="O33" s="54"/>
      <c r="P33" s="43">
        <f>AVERAGE(P27:P31)</f>
        <v>0.17317460317460315</v>
      </c>
      <c r="Q33" s="44"/>
      <c r="R33" s="43">
        <f>AVERAGE(R27:R31)</f>
        <v>0.26222222222222225</v>
      </c>
      <c r="S33" s="104"/>
      <c r="T33" s="105"/>
      <c r="U33" s="45"/>
    </row>
    <row r="34" spans="20:21" ht="12.75">
      <c r="T34" s="13"/>
      <c r="U34" s="13"/>
    </row>
    <row r="35" spans="20:21" ht="12.75">
      <c r="T35" s="13"/>
      <c r="U35" s="13"/>
    </row>
    <row r="36" spans="1:24" s="15" customFormat="1" ht="21.75" customHeight="1">
      <c r="A36" s="62"/>
      <c r="B36" s="63"/>
      <c r="C36" s="84" t="s">
        <v>41</v>
      </c>
      <c r="D36" s="85"/>
      <c r="E36" s="85"/>
      <c r="F36" s="86"/>
      <c r="G36" s="100" t="s">
        <v>53</v>
      </c>
      <c r="H36" s="100"/>
      <c r="I36" s="100"/>
      <c r="J36" s="100"/>
      <c r="K36" s="14"/>
      <c r="L36" s="14"/>
      <c r="M36" s="14"/>
      <c r="N36" s="14"/>
      <c r="O36" s="14"/>
      <c r="P36" s="14"/>
      <c r="Q36" s="14"/>
      <c r="R36" s="14"/>
      <c r="S36" s="14"/>
      <c r="T36" s="14"/>
      <c r="U36" s="14"/>
      <c r="V36" s="14"/>
      <c r="W36" s="14"/>
      <c r="X36" s="14"/>
    </row>
    <row r="37" spans="1:24" s="15" customFormat="1" ht="29.25" customHeight="1">
      <c r="A37" s="159" t="s">
        <v>14</v>
      </c>
      <c r="B37" s="159"/>
      <c r="C37" s="99" t="s">
        <v>54</v>
      </c>
      <c r="D37" s="97"/>
      <c r="E37" s="97"/>
      <c r="F37" s="98"/>
      <c r="G37" s="64" t="s">
        <v>55</v>
      </c>
      <c r="H37" s="64"/>
      <c r="I37" s="99" t="str">
        <f>'[1]POA H.A.'!G24</f>
        <v>LUZ DEYANIRA GONZALEZ CASTILLO</v>
      </c>
      <c r="J37" s="98"/>
      <c r="K37" s="14"/>
      <c r="L37" s="14"/>
      <c r="M37" s="14"/>
      <c r="N37" s="14"/>
      <c r="O37" s="14"/>
      <c r="P37" s="14"/>
      <c r="Q37" s="14"/>
      <c r="R37" s="14"/>
      <c r="S37" s="14"/>
      <c r="T37" s="14"/>
      <c r="U37" s="14"/>
      <c r="V37" s="14"/>
      <c r="W37" s="14"/>
      <c r="X37" s="14"/>
    </row>
    <row r="38" spans="1:24" ht="29.25" customHeight="1">
      <c r="A38" s="85" t="s">
        <v>15</v>
      </c>
      <c r="B38" s="86"/>
      <c r="C38" s="99" t="s">
        <v>56</v>
      </c>
      <c r="D38" s="97"/>
      <c r="E38" s="97"/>
      <c r="F38" s="98"/>
      <c r="G38" s="64" t="s">
        <v>57</v>
      </c>
      <c r="H38" s="64"/>
      <c r="I38" s="99" t="str">
        <f>'[1]POA H.A.'!G25</f>
        <v>Subdirectora de Planeación y Sistemas de Información</v>
      </c>
      <c r="J38" s="98"/>
      <c r="K38" s="14"/>
      <c r="L38" s="14"/>
      <c r="M38" s="14"/>
      <c r="N38" s="14"/>
      <c r="O38" s="14"/>
      <c r="P38" s="14"/>
      <c r="Q38" s="14"/>
      <c r="R38" s="14"/>
      <c r="S38" s="14"/>
      <c r="T38" s="14"/>
      <c r="U38" s="14"/>
      <c r="V38" s="14"/>
      <c r="W38" s="14"/>
      <c r="X38" s="14"/>
    </row>
    <row r="39" spans="1:24" ht="29.25" customHeight="1">
      <c r="A39" s="159" t="s">
        <v>13</v>
      </c>
      <c r="B39" s="159"/>
      <c r="C39" s="84"/>
      <c r="D39" s="85"/>
      <c r="E39" s="85"/>
      <c r="F39" s="86"/>
      <c r="G39" s="64"/>
      <c r="H39" s="64"/>
      <c r="I39" s="99"/>
      <c r="J39" s="98"/>
      <c r="K39" s="14"/>
      <c r="L39" s="14"/>
      <c r="M39" s="14"/>
      <c r="N39" s="14"/>
      <c r="O39" s="14"/>
      <c r="P39" s="14"/>
      <c r="Q39" s="14"/>
      <c r="R39" s="14"/>
      <c r="S39" s="14"/>
      <c r="T39" s="14"/>
      <c r="U39" s="14"/>
      <c r="V39" s="14"/>
      <c r="W39" s="14"/>
      <c r="X39" s="14"/>
    </row>
    <row r="40" spans="1:24" ht="29.25" customHeight="1">
      <c r="A40" s="159" t="s">
        <v>16</v>
      </c>
      <c r="B40" s="159"/>
      <c r="C40" s="96">
        <v>43291</v>
      </c>
      <c r="D40" s="97"/>
      <c r="E40" s="97"/>
      <c r="F40" s="98"/>
      <c r="G40" s="65">
        <v>42550</v>
      </c>
      <c r="H40" s="64"/>
      <c r="I40" s="96">
        <f>C40</f>
        <v>43291</v>
      </c>
      <c r="J40" s="98"/>
      <c r="K40" s="14"/>
      <c r="L40" s="14"/>
      <c r="M40" s="14"/>
      <c r="N40" s="14"/>
      <c r="O40" s="14"/>
      <c r="P40" s="14"/>
      <c r="Q40" s="14"/>
      <c r="R40" s="14"/>
      <c r="S40" s="14"/>
      <c r="T40" s="14"/>
      <c r="U40" s="14"/>
      <c r="V40" s="14"/>
      <c r="W40" s="14"/>
      <c r="X40" s="14"/>
    </row>
    <row r="53" ht="12.75">
      <c r="M53" s="52"/>
    </row>
  </sheetData>
  <sheetProtection/>
  <mergeCells count="78">
    <mergeCell ref="Y24:Y26"/>
    <mergeCell ref="X24:X26"/>
    <mergeCell ref="S24:S26"/>
    <mergeCell ref="T24:T26"/>
    <mergeCell ref="U24:U26"/>
    <mergeCell ref="O25:O26"/>
    <mergeCell ref="W24:W26"/>
    <mergeCell ref="M30:N30"/>
    <mergeCell ref="M24:N26"/>
    <mergeCell ref="V24:V26"/>
    <mergeCell ref="M28:N28"/>
    <mergeCell ref="M29:N29"/>
    <mergeCell ref="Q25:Q26"/>
    <mergeCell ref="R25:R26"/>
    <mergeCell ref="O24:P24"/>
    <mergeCell ref="Q24:R24"/>
    <mergeCell ref="P25:P26"/>
    <mergeCell ref="A40:B40"/>
    <mergeCell ref="A39:B39"/>
    <mergeCell ref="B33:C33"/>
    <mergeCell ref="G33:J33"/>
    <mergeCell ref="M27:N27"/>
    <mergeCell ref="B28:F28"/>
    <mergeCell ref="J27:K27"/>
    <mergeCell ref="J31:K31"/>
    <mergeCell ref="A38:B38"/>
    <mergeCell ref="A37:B37"/>
    <mergeCell ref="A24:A26"/>
    <mergeCell ref="J30:K30"/>
    <mergeCell ref="B29:F29"/>
    <mergeCell ref="J28:K28"/>
    <mergeCell ref="J29:K29"/>
    <mergeCell ref="U1:X1"/>
    <mergeCell ref="U2:X2"/>
    <mergeCell ref="A5:X5"/>
    <mergeCell ref="A1:C4"/>
    <mergeCell ref="D1:T2"/>
    <mergeCell ref="U3:W3"/>
    <mergeCell ref="U4:W4"/>
    <mergeCell ref="D3:T4"/>
    <mergeCell ref="D11:I11"/>
    <mergeCell ref="O11:R11"/>
    <mergeCell ref="T11:T13"/>
    <mergeCell ref="M11:N13"/>
    <mergeCell ref="D12:I14"/>
    <mergeCell ref="O23:P23"/>
    <mergeCell ref="A21:C23"/>
    <mergeCell ref="A18:C20"/>
    <mergeCell ref="O14:X14"/>
    <mergeCell ref="A15:C17"/>
    <mergeCell ref="A11:C11"/>
    <mergeCell ref="A12:C14"/>
    <mergeCell ref="B24:F26"/>
    <mergeCell ref="B31:F31"/>
    <mergeCell ref="H25:H26"/>
    <mergeCell ref="B27:F27"/>
    <mergeCell ref="D15:I17"/>
    <mergeCell ref="D18:I20"/>
    <mergeCell ref="C36:F36"/>
    <mergeCell ref="C37:F37"/>
    <mergeCell ref="G36:J36"/>
    <mergeCell ref="C38:F38"/>
    <mergeCell ref="S11:S13"/>
    <mergeCell ref="S33:T33"/>
    <mergeCell ref="A32:O32"/>
    <mergeCell ref="Q23:R23"/>
    <mergeCell ref="D21:I23"/>
    <mergeCell ref="M31:N31"/>
    <mergeCell ref="C39:F39"/>
    <mergeCell ref="I24:I26"/>
    <mergeCell ref="J24:K26"/>
    <mergeCell ref="L24:L26"/>
    <mergeCell ref="B30:F30"/>
    <mergeCell ref="C40:F40"/>
    <mergeCell ref="I37:J37"/>
    <mergeCell ref="I38:J38"/>
    <mergeCell ref="I39:J39"/>
    <mergeCell ref="I40:J40"/>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2017-06-12T20:23:56Z</cp:lastPrinted>
  <dcterms:created xsi:type="dcterms:W3CDTF">2009-04-01T16:45:05Z</dcterms:created>
  <dcterms:modified xsi:type="dcterms:W3CDTF">2018-07-25T20:17:30Z</dcterms:modified>
  <cp:category/>
  <cp:version/>
  <cp:contentType/>
  <cp:contentStatus/>
</cp:coreProperties>
</file>