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600" activeTab="0"/>
  </bookViews>
  <sheets>
    <sheet name="POA-1" sheetId="2" r:id="rId1"/>
  </sheets>
  <definedNames/>
  <calcPr calcId="162913" calcMode="manual"/>
  <extLst/>
</workbook>
</file>

<file path=xl/comments1.xml><?xml version="1.0" encoding="utf-8"?>
<comments xmlns="http://schemas.openxmlformats.org/spreadsheetml/2006/main">
  <authors>
    <author>Celia Velásquez</author>
    <author>Fredy Alexander Pachon Sanchez</author>
  </authors>
  <commentList>
    <comment ref="M27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7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  <comment ref="N30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Colocar Indicador Ej: 25/50</t>
        </r>
      </text>
    </comment>
    <comment ref="M31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Avance a Junio 30 29/35*100=83%</t>
        </r>
      </text>
    </comment>
    <comment ref="N31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Colocar Indicador Ej: 25/50
Teniendo en cuenta que la meta es el 80% y vamos con el 83%, la meta va cumplida en un 100%
</t>
        </r>
      </text>
    </comment>
  </commentList>
</comments>
</file>

<file path=xl/sharedStrings.xml><?xml version="1.0" encoding="utf-8"?>
<sst xmlns="http://schemas.openxmlformats.org/spreadsheetml/2006/main" count="152" uniqueCount="126">
  <si>
    <t>PROYECTO: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</si>
  <si>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</si>
  <si>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</si>
  <si>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</si>
  <si>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</si>
  <si>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</si>
  <si>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</si>
  <si>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</si>
  <si>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</si>
  <si>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</si>
  <si>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</si>
  <si>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</si>
  <si>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</si>
  <si>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</si>
  <si>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</si>
  <si>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</si>
  <si>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</si>
  <si>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</si>
  <si>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</si>
  <si>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</si>
  <si>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</si>
  <si>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</si>
  <si>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</si>
  <si>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</si>
  <si>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</si>
  <si>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</si>
  <si>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</si>
  <si>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</si>
  <si>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</si>
  <si>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</si>
  <si>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</si>
  <si>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</si>
  <si>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</si>
  <si>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</si>
  <si>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</si>
  <si>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(9):</t>
  </si>
  <si>
    <t>Adición o ajuste (10):</t>
  </si>
  <si>
    <t>Adición o ajuste (11):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</si>
  <si>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</si>
  <si>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</si>
  <si>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</si>
  <si>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</si>
  <si>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</si>
  <si>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</si>
  <si>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SUBPROYECTO (SI APLICA)</t>
  </si>
  <si>
    <t>RUBRO PRESUPUESTAL (SI APLICA)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</si>
  <si>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</si>
  <si>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</si>
  <si>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</si>
  <si>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</si>
  <si>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</si>
  <si>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</si>
  <si>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</si>
  <si>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LUZ DEYANIRA GONZALEZ CASTILLO</t>
  </si>
  <si>
    <t>Responsable Proceso Evaluación Misional</t>
  </si>
  <si>
    <t>FORTALECIMIENTO DEL SINA PARA LA GESTIÓN AMBIENTAL</t>
  </si>
  <si>
    <t>Evaluación, control, seguimiento y regulación del estado y uso de los recursos naturales</t>
  </si>
  <si>
    <t>Profesionales Especializados Proceso Autoridad Ambiental</t>
  </si>
  <si>
    <t>VALOR PAGADO  ($)
ACTIVIDAD</t>
  </si>
  <si>
    <t>% DE EJECUCIÓN
SOBRE PAGOS</t>
  </si>
  <si>
    <t>Realizar seguimiento a expedientes priorizados con Programa de Uso Eficiente y Ahorro de Agua (PUEAA)</t>
  </si>
  <si>
    <t>Atender trámites permisionarios</t>
  </si>
  <si>
    <t xml:space="preserve">Atender procesos sancionatorios </t>
  </si>
  <si>
    <t>Realizar el seguimiento a licencias, concesiones, permisos, autorizaciones vigentes e infracciones ambientales</t>
  </si>
  <si>
    <t>Realizar operativos y monitoreos para el control de uso y movilización de los Recursos Naturales, el control de emisiones de fuentes fijas</t>
  </si>
  <si>
    <t>Realizar seguimiento a los PSMV municipales</t>
  </si>
  <si>
    <t>Realizar 300 operativos en la jurisdicción de CORPOBOYACÁ</t>
  </si>
  <si>
    <t>Realizar seguimiento a los PSMV de los 87 municipios de la jurisdicción  de CORPOBOYACÁ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</si>
  <si>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2"/>
      </rPr>
      <t xml:space="preserve"> 
(Señalar ruta magnetica o fisica de acceso a la evidencia)</t>
    </r>
  </si>
  <si>
    <t>Decidir procesos sancionatorios de vigencias anteriores</t>
  </si>
  <si>
    <t>Evaluación control y vigilancia al uso, manejo y aprovechamiento de los recursos naturales</t>
  </si>
  <si>
    <t>N/A</t>
  </si>
  <si>
    <t>X</t>
  </si>
  <si>
    <t>Realizar operativos y monitoreos para el control de uso y movilizacion de los Recursos Naturales, el control de emisiones d efuentes fijas y moviles y el ruido ambiental.</t>
  </si>
  <si>
    <t>JUNIO</t>
  </si>
  <si>
    <t>OCTUBRE</t>
  </si>
  <si>
    <r>
      <t>AÑO:__</t>
    </r>
    <r>
      <rPr>
        <b/>
        <u val="single"/>
        <sz val="16"/>
        <rFont val="Arial"/>
        <family val="2"/>
      </rPr>
      <t>2018</t>
    </r>
    <r>
      <rPr>
        <b/>
        <sz val="16"/>
        <rFont val="Arial"/>
        <family val="2"/>
      </rPr>
      <t>___</t>
    </r>
  </si>
  <si>
    <t>Versión 0</t>
  </si>
  <si>
    <t>(No. de Tramites permisionarios atendidos/ No.tramites programados a atender) *100</t>
  </si>
  <si>
    <t>(No. de Tramites atendidos en tiempos/ No.Total Tramites programdos a atender) *100</t>
  </si>
  <si>
    <t>Atender Trámites iniciados en el año 2018</t>
  </si>
  <si>
    <t>Dar impulso procesal al 75% de los procesos sancionatorios iniciados en el año 2018</t>
  </si>
  <si>
    <t>Realizar seguimiento a 20 expedientes priorizados con PUEAA aprobado.</t>
  </si>
  <si>
    <t>Atender el 100% de  los expedientes proyectados para seguimiento</t>
  </si>
  <si>
    <t xml:space="preserve">Realizar seguimiento al 25% los PSMV municipiales  </t>
  </si>
  <si>
    <t>20 seguimientos a expedientes priorizados por PUEAA</t>
  </si>
  <si>
    <t>\\Recursonatu50\compartida2\CONCEPTOS TECNICOS GRUPO DE CONTROL Y SEGUIMIENTO 2017\PUEAA 2017</t>
  </si>
  <si>
    <t>600 seguimientos a licencias, concesiones, permiso de emisiones, permisos de vertimientos, permisos de aprovechamiento forestal y autorizaciones vigentes.</t>
  </si>
  <si>
    <t>900 seguimientos a licencias, concesiones, permiso de emisiones, permisos de vertimientos, permisos de aprovechamiento forestal y autorizaciones vigentes.</t>
  </si>
  <si>
    <t>\\Recursonatu50\actividades  grupo de control y seguimiento 2017\SEGUIMIENTO</t>
  </si>
  <si>
    <t>\\Recursonatu50\actividades  grupo de control y seguimiento 2017\OPERATIVOS</t>
  </si>
  <si>
    <t>Atender 40 tramites permisionarios  iniciados desde el el 31 /12/12 hasta el 31/12/2017  que esten sin resolver</t>
  </si>
  <si>
    <t>Atender el 80% de los Trámites permisonarios iniciados desde el 1 /01/2018  en tiempos.</t>
  </si>
  <si>
    <t>FGJ-03 2018. REGISTRO ACTOS ADMINISTRATIVOS</t>
  </si>
  <si>
    <t xml:space="preserve">  250 procesos sancionatorios con decision de fondo </t>
  </si>
  <si>
    <t>Formato de registro FGJ - 03 - 2018 en donde se compila toda la numeración de los actos administrativos proferidos por la Corporación que se encuentra en Serverad/Notificaciones/110-38 Registros/110-3817 Registros Control Trámites para Notificación/Autos y Resoluciones 2018</t>
  </si>
  <si>
    <t>Impulso procesal procesos sancionatorios de vigencias anteriores</t>
  </si>
  <si>
    <t xml:space="preserve"> 500 expedientes impulso procesal</t>
  </si>
  <si>
    <t>Dar impulso procesal al 75% de los procesos sancionatorios iniciados en el año 2017</t>
  </si>
  <si>
    <t>40 tramites permisionarios atendidos de los iniciados del 31/12/12 hasta el 31/12/2017 que se encuentren sin resolver</t>
  </si>
  <si>
    <t>Atender el  80% de tramites permisionarios iniciados desde el 01/01/2018 en tiempos</t>
  </si>
  <si>
    <t>LUIS ALBERTO HERNANDEZ / JUAN CARLOS NIÑO ACEVEDO / BEATRIZ HELENA OCHOA FONSECA</t>
  </si>
  <si>
    <t>MAYO</t>
  </si>
  <si>
    <t>Con corte a 30 de JUNIO se decidieron en total 55 trámites de vigencias anteriores asi:
Licencias Ambientales: 9
Permiso de Emisiones: 8
Aprovechamiento Forestal OOAF: 13
Aprovechamiento Arboles Aislados AFAA: 25</t>
  </si>
  <si>
    <t>55/40</t>
  </si>
  <si>
    <t>46/250</t>
  </si>
  <si>
    <t>Con corte a 30 de junio se han decidido 46 procesos sancionatorios ambientales, todos debidamente firmados y enumerados.</t>
  </si>
  <si>
    <t>410/500</t>
  </si>
  <si>
    <t>Se han proyectado 410 actos administrativos de impulso procesal de los trámites sancionatorios ambientales en curso correspondientes a vigencias anteriores, todos debidamente firmados y enumerados.</t>
  </si>
  <si>
    <t>(10/98)</t>
  </si>
  <si>
    <t>De 98 procesos sancionatorios iniciados en la actual vigencia  se han impulsado 10 actos administrativos.</t>
  </si>
  <si>
    <t>(7*100)/0)*0,25</t>
  </si>
  <si>
    <t>A 30 de junio de 2018 se han realizado 7 seguimientos a expedientes con Programa de Uso Eficiente y Ahorro del agua (OOCA-0054/17, OOCA-0063/16, OOCA-0260/15, OOCA-0047/15, OOCA-0195/15, OOCA-0093/15, OOCA-0013/14).</t>
  </si>
  <si>
    <t>(267*100)/600</t>
  </si>
  <si>
    <t>De los 600 seguimientos programados para la vigencia 2018,  a 30 de junio se han realizado 267 seguimientos.</t>
  </si>
  <si>
    <t>(177/300)/100</t>
  </si>
  <si>
    <t>Para el 2018 se proyectó realizar 300 operativos. Hasta el 30 de junio del año 2018 se han realizado 177 operativos.</t>
  </si>
  <si>
    <t>(22/87)*0.25</t>
  </si>
  <si>
    <t>Se proyectó realizar seguimiento al PSMV de los 87 municipios de la jurisdicción de CORPOBOYACÁ, de los cuales hasta el mes de junio de 2018 se han realizado 22 seguimientos.</t>
  </si>
  <si>
    <t xml:space="preserve">Con corte a 30 de JUNIO DE 2018, se han decidido 35 Trámites permisionarios de la vigencia 2018, de los cuales 29 se han otorgado en los tiempos estipulados.
AFAA= Total decididos 33, En tiempos 28.
OOLA-= Total decididos 2, En tiempos 2. </t>
  </si>
  <si>
    <t>FGR-01 "CONTROL TIEMPOS TRÁMITES PERMISIONARIOS"
Total Tramites decididos: 36
En Tiempos: 30</t>
  </si>
  <si>
    <t>30/36</t>
  </si>
  <si>
    <t>METAS AÑO 2018 POA</t>
  </si>
  <si>
    <t>METAS AÑO 2018 P.A.</t>
  </si>
  <si>
    <t>AVANCE METAS POA 2018</t>
  </si>
  <si>
    <t>AVANCE METAS PA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</si>
</sst>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(* #,##0_);_(* \(#,##0\);_(* &quot;-&quot;??_);_(@_)"/>
    <numFmt numFmtId="168" formatCode="_-[$$-340A]\ * #,##0_-;\-[$$-340A]\ * #,##0_-;_-[$$-340A]\ * &quot;-&quot;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14" fontId="21" fillId="0" borderId="9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51" applyNumberFormat="1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8" fillId="24" borderId="0" xfId="0" applyFont="1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vertical="center"/>
      <protection/>
    </xf>
    <xf numFmtId="0" fontId="19" fillId="24" borderId="10" xfId="0" applyFont="1" applyFill="1" applyBorder="1" applyAlignment="1" applyProtection="1">
      <alignment vertical="center"/>
      <protection/>
    </xf>
    <xf numFmtId="0" fontId="19" fillId="24" borderId="0" xfId="0" applyFont="1" applyFill="1" applyBorder="1" applyAlignment="1" applyProtection="1">
      <alignment vertical="center"/>
      <protection/>
    </xf>
    <xf numFmtId="0" fontId="19" fillId="24" borderId="0" xfId="0" applyFont="1" applyFill="1" applyBorder="1" applyAlignment="1" applyProtection="1">
      <alignment horizontal="left" vertical="center"/>
      <protection/>
    </xf>
    <xf numFmtId="49" fontId="19" fillId="24" borderId="0" xfId="51" applyNumberFormat="1" applyFont="1" applyFill="1" applyBorder="1" applyAlignment="1" applyProtection="1">
      <alignment vertical="center"/>
      <protection locked="0"/>
    </xf>
    <xf numFmtId="0" fontId="19" fillId="24" borderId="0" xfId="0" applyFont="1" applyFill="1" applyBorder="1" applyAlignment="1" applyProtection="1">
      <alignment vertical="center"/>
      <protection locked="0"/>
    </xf>
    <xf numFmtId="0" fontId="0" fillId="24" borderId="0" xfId="0" applyFill="1" applyAlignment="1" applyProtection="1">
      <alignment vertical="center"/>
      <protection locked="0"/>
    </xf>
    <xf numFmtId="0" fontId="18" fillId="24" borderId="11" xfId="0" applyFont="1" applyFill="1" applyBorder="1" applyAlignment="1" applyProtection="1">
      <alignment horizontal="center" vertical="center"/>
      <protection/>
    </xf>
    <xf numFmtId="0" fontId="18" fillId="24" borderId="0" xfId="0" applyFont="1" applyFill="1" applyBorder="1" applyAlignment="1" applyProtection="1">
      <alignment horizontal="center" vertical="center"/>
      <protection locked="0"/>
    </xf>
    <xf numFmtId="0" fontId="18" fillId="24" borderId="12" xfId="0" applyFont="1" applyFill="1" applyBorder="1" applyAlignment="1" applyProtection="1">
      <alignment horizontal="justify" vertical="center"/>
      <protection/>
    </xf>
    <xf numFmtId="3" fontId="0" fillId="24" borderId="9" xfId="0" applyNumberFormat="1" applyFont="1" applyFill="1" applyBorder="1" applyAlignment="1" applyProtection="1">
      <alignment horizontal="left" vertical="center"/>
      <protection/>
    </xf>
    <xf numFmtId="3" fontId="0" fillId="24" borderId="0" xfId="0" applyNumberFormat="1" applyFont="1" applyFill="1" applyBorder="1" applyAlignment="1" applyProtection="1">
      <alignment horizontal="right" vertical="center"/>
      <protection/>
    </xf>
    <xf numFmtId="0" fontId="18" fillId="24" borderId="9" xfId="0" applyFont="1" applyFill="1" applyBorder="1" applyAlignment="1" applyProtection="1">
      <alignment horizontal="left" vertical="center"/>
      <protection/>
    </xf>
    <xf numFmtId="0" fontId="27" fillId="24" borderId="9" xfId="0" applyFont="1" applyFill="1" applyBorder="1" applyAlignment="1" applyProtection="1">
      <alignment horizontal="center" vertical="center" wrapText="1"/>
      <protection/>
    </xf>
    <xf numFmtId="3" fontId="0" fillId="24" borderId="0" xfId="0" applyNumberFormat="1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168" fontId="19" fillId="24" borderId="0" xfId="0" applyNumberFormat="1" applyFont="1" applyFill="1" applyBorder="1" applyAlignment="1" applyProtection="1">
      <alignment horizontal="center" vertical="center"/>
      <protection/>
    </xf>
    <xf numFmtId="3" fontId="0" fillId="24" borderId="12" xfId="0" applyNumberFormat="1" applyFont="1" applyFill="1" applyBorder="1" applyAlignment="1" applyProtection="1">
      <alignment horizontal="left" vertical="center"/>
      <protection/>
    </xf>
    <xf numFmtId="0" fontId="18" fillId="24" borderId="13" xfId="0" applyFont="1" applyFill="1" applyBorder="1" applyAlignment="1" applyProtection="1">
      <alignment horizontal="left" vertical="center"/>
      <protection/>
    </xf>
    <xf numFmtId="3" fontId="18" fillId="24" borderId="14" xfId="0" applyNumberFormat="1" applyFont="1" applyFill="1" applyBorder="1" applyAlignment="1" applyProtection="1">
      <alignment horizontal="right" vertical="center"/>
      <protection/>
    </xf>
    <xf numFmtId="3" fontId="18" fillId="24" borderId="0" xfId="0" applyNumberFormat="1" applyFont="1" applyFill="1" applyBorder="1" applyAlignment="1" applyProtection="1">
      <alignment horizontal="right" vertical="center"/>
      <protection/>
    </xf>
    <xf numFmtId="0" fontId="18" fillId="24" borderId="15" xfId="0" applyFont="1" applyFill="1" applyBorder="1" applyAlignment="1" applyProtection="1">
      <alignment horizontal="center" vertical="center"/>
      <protection/>
    </xf>
    <xf numFmtId="0" fontId="18" fillId="24" borderId="16" xfId="0" applyFont="1" applyFill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 vertical="center"/>
      <protection/>
    </xf>
    <xf numFmtId="0" fontId="0" fillId="24" borderId="17" xfId="0" applyFill="1" applyBorder="1" applyAlignment="1" applyProtection="1">
      <alignment horizontal="center" vertical="center"/>
      <protection/>
    </xf>
    <xf numFmtId="0" fontId="0" fillId="24" borderId="9" xfId="0" applyFill="1" applyBorder="1" applyAlignment="1" applyProtection="1">
      <alignment horizontal="justify" vertical="center"/>
      <protection/>
    </xf>
    <xf numFmtId="9" fontId="0" fillId="24" borderId="14" xfId="51" applyNumberFormat="1" applyFont="1" applyFill="1" applyBorder="1" applyAlignment="1" applyProtection="1">
      <alignment horizontal="center" vertical="center"/>
      <protection/>
    </xf>
    <xf numFmtId="9" fontId="0" fillId="24" borderId="0" xfId="51" applyNumberFormat="1" applyFont="1" applyFill="1" applyBorder="1" applyAlignment="1" applyProtection="1">
      <alignment horizontal="center" vertical="center"/>
      <protection/>
    </xf>
    <xf numFmtId="3" fontId="0" fillId="24" borderId="0" xfId="0" applyNumberFormat="1" applyFill="1" applyBorder="1" applyAlignment="1" applyProtection="1">
      <alignment vertical="center"/>
      <protection/>
    </xf>
    <xf numFmtId="0" fontId="0" fillId="24" borderId="0" xfId="0" applyFill="1" applyAlignment="1" applyProtection="1">
      <alignment horizontal="left" vertical="center"/>
      <protection locked="0"/>
    </xf>
    <xf numFmtId="49" fontId="0" fillId="24" borderId="0" xfId="51" applyNumberFormat="1" applyFont="1" applyFill="1" applyAlignment="1" applyProtection="1">
      <alignment vertical="center"/>
      <protection locked="0"/>
    </xf>
    <xf numFmtId="3" fontId="0" fillId="24" borderId="0" xfId="0" applyNumberFormat="1" applyFill="1" applyAlignment="1" applyProtection="1">
      <alignment vertical="center"/>
      <protection locked="0"/>
    </xf>
    <xf numFmtId="0" fontId="20" fillId="24" borderId="0" xfId="0" applyFont="1" applyFill="1" applyBorder="1" applyAlignment="1" applyProtection="1">
      <alignment vertical="center"/>
      <protection locked="0"/>
    </xf>
    <xf numFmtId="0" fontId="0" fillId="24" borderId="0" xfId="0" applyFill="1" applyBorder="1" applyAlignment="1" applyProtection="1">
      <alignment vertical="center"/>
      <protection locked="0"/>
    </xf>
    <xf numFmtId="49" fontId="19" fillId="24" borderId="0" xfId="51" applyNumberFormat="1" applyFont="1" applyFill="1" applyBorder="1" applyAlignment="1" applyProtection="1">
      <alignment horizontal="center" vertical="center"/>
      <protection locked="0"/>
    </xf>
    <xf numFmtId="0" fontId="18" fillId="24" borderId="0" xfId="0" applyFont="1" applyFill="1" applyBorder="1" applyAlignment="1" applyProtection="1">
      <alignment horizontal="right" vertical="center"/>
      <protection/>
    </xf>
    <xf numFmtId="0" fontId="18" fillId="24" borderId="9" xfId="0" applyFont="1" applyFill="1" applyBorder="1" applyAlignment="1" applyProtection="1">
      <alignment horizontal="center" vertical="center" wrapText="1"/>
      <protection/>
    </xf>
    <xf numFmtId="167" fontId="0" fillId="24" borderId="18" xfId="0" applyNumberFormat="1" applyFont="1" applyFill="1" applyBorder="1" applyAlignment="1" applyProtection="1">
      <alignment horizontal="left" vertical="center"/>
      <protection/>
    </xf>
    <xf numFmtId="0" fontId="18" fillId="24" borderId="9" xfId="0" applyFont="1" applyFill="1" applyBorder="1" applyAlignment="1" applyProtection="1">
      <alignment horizontal="center" vertical="center" wrapText="1"/>
      <protection/>
    </xf>
    <xf numFmtId="9" fontId="0" fillId="24" borderId="18" xfId="55" applyFont="1" applyFill="1" applyBorder="1" applyAlignment="1" applyProtection="1">
      <alignment horizontal="left" vertical="center"/>
      <protection/>
    </xf>
    <xf numFmtId="0" fontId="0" fillId="25" borderId="0" xfId="0" applyFill="1" applyAlignment="1" applyProtection="1">
      <alignment vertical="center"/>
      <protection locked="0"/>
    </xf>
    <xf numFmtId="0" fontId="18" fillId="26" borderId="9" xfId="0" applyFont="1" applyFill="1" applyBorder="1" applyAlignment="1" applyProtection="1">
      <alignment horizontal="center" vertical="center" wrapText="1"/>
      <protection/>
    </xf>
    <xf numFmtId="0" fontId="33" fillId="0" borderId="19" xfId="0" applyFont="1" applyBorder="1" applyAlignment="1">
      <alignment vertical="center" wrapText="1"/>
    </xf>
    <xf numFmtId="0" fontId="30" fillId="24" borderId="19" xfId="0" applyFont="1" applyFill="1" applyBorder="1" applyAlignment="1">
      <alignment vertical="center" wrapText="1"/>
    </xf>
    <xf numFmtId="49" fontId="0" fillId="0" borderId="9" xfId="51" applyNumberFormat="1" applyFont="1" applyBorder="1" applyAlignment="1" applyProtection="1">
      <alignment vertical="center"/>
      <protection locked="0"/>
    </xf>
    <xf numFmtId="49" fontId="29" fillId="24" borderId="9" xfId="51" applyNumberFormat="1" applyFont="1" applyFill="1" applyBorder="1" applyAlignment="1" applyProtection="1">
      <alignment horizontal="center" vertical="center" wrapText="1"/>
      <protection locked="0"/>
    </xf>
    <xf numFmtId="9" fontId="0" fillId="24" borderId="9" xfId="66" applyFont="1" applyFill="1" applyBorder="1" applyAlignment="1" applyProtection="1">
      <alignment horizontal="center" vertical="center" wrapText="1"/>
      <protection locked="0"/>
    </xf>
    <xf numFmtId="167" fontId="0" fillId="24" borderId="9" xfId="52" applyNumberFormat="1" applyFont="1" applyFill="1" applyBorder="1" applyAlignment="1">
      <alignment horizontal="right" vertical="center" wrapText="1"/>
    </xf>
    <xf numFmtId="165" fontId="0" fillId="24" borderId="9" xfId="0" applyNumberFormat="1" applyFill="1" applyBorder="1" applyAlignment="1" applyProtection="1">
      <alignment vertical="center"/>
      <protection locked="0"/>
    </xf>
    <xf numFmtId="9" fontId="0" fillId="24" borderId="9" xfId="51" applyNumberFormat="1" applyFont="1" applyFill="1" applyBorder="1" applyAlignment="1" applyProtection="1">
      <alignment horizontal="center" vertical="center" wrapText="1"/>
      <protection/>
    </xf>
    <xf numFmtId="9" fontId="0" fillId="24" borderId="9" xfId="66" applyFont="1" applyFill="1" applyBorder="1" applyAlignment="1" applyProtection="1">
      <alignment horizontal="center" vertical="center"/>
      <protection locked="0"/>
    </xf>
    <xf numFmtId="49" fontId="19" fillId="24" borderId="9" xfId="51" applyNumberFormat="1" applyFont="1" applyFill="1" applyBorder="1" applyAlignment="1" applyProtection="1">
      <alignment horizontal="left" vertical="center" wrapText="1"/>
      <protection locked="0"/>
    </xf>
    <xf numFmtId="0" fontId="0" fillId="24" borderId="9" xfId="0" applyFont="1" applyFill="1" applyBorder="1" applyAlignment="1" applyProtection="1">
      <alignment vertical="center" wrapText="1"/>
      <protection locked="0"/>
    </xf>
    <xf numFmtId="49" fontId="0" fillId="24" borderId="9" xfId="51" applyNumberFormat="1" applyFont="1" applyFill="1" applyBorder="1" applyAlignment="1" applyProtection="1">
      <alignment horizontal="center" vertical="center" wrapText="1"/>
      <protection locked="0"/>
    </xf>
    <xf numFmtId="0" fontId="0" fillId="24" borderId="9" xfId="0" applyFill="1" applyBorder="1" applyAlignment="1" applyProtection="1">
      <alignment vertical="center"/>
      <protection locked="0"/>
    </xf>
    <xf numFmtId="9" fontId="18" fillId="24" borderId="9" xfId="51" applyNumberFormat="1" applyFont="1" applyFill="1" applyBorder="1" applyAlignment="1" applyProtection="1">
      <alignment horizontal="center" vertical="center" wrapText="1"/>
      <protection/>
    </xf>
    <xf numFmtId="3" fontId="29" fillId="0" borderId="9" xfId="65" applyNumberFormat="1" applyFont="1" applyBorder="1" applyAlignment="1">
      <alignment vertical="center"/>
    </xf>
    <xf numFmtId="0" fontId="29" fillId="24" borderId="9" xfId="0" applyFont="1" applyFill="1" applyBorder="1" applyAlignment="1" applyProtection="1">
      <alignment vertical="center" wrapText="1"/>
      <protection locked="0"/>
    </xf>
    <xf numFmtId="0" fontId="33" fillId="0" borderId="19" xfId="0" applyFont="1" applyFill="1" applyBorder="1" applyAlignment="1">
      <alignment horizontal="center" vertical="center"/>
    </xf>
    <xf numFmtId="49" fontId="0" fillId="0" borderId="9" xfId="51" applyNumberFormat="1" applyFont="1" applyFill="1" applyBorder="1" applyAlignment="1" applyProtection="1">
      <alignment horizontal="center" vertical="center" wrapText="1"/>
      <protection locked="0"/>
    </xf>
    <xf numFmtId="9" fontId="0" fillId="0" borderId="9" xfId="51" applyNumberFormat="1" applyFont="1" applyFill="1" applyBorder="1" applyAlignment="1" applyProtection="1">
      <alignment horizontal="center" vertical="center" wrapText="1"/>
      <protection locked="0"/>
    </xf>
    <xf numFmtId="164" fontId="18" fillId="0" borderId="9" xfId="63" applyFont="1" applyFill="1" applyBorder="1" applyAlignment="1">
      <alignment horizontal="center" vertical="center" wrapText="1"/>
    </xf>
    <xf numFmtId="167" fontId="0" fillId="0" borderId="9" xfId="52" applyNumberFormat="1" applyFont="1" applyFill="1" applyBorder="1" applyAlignment="1">
      <alignment horizontal="right" vertical="center" wrapText="1"/>
    </xf>
    <xf numFmtId="9" fontId="0" fillId="0" borderId="9" xfId="51" applyNumberFormat="1" applyFont="1" applyFill="1" applyBorder="1" applyAlignment="1" applyProtection="1">
      <alignment horizontal="center" vertical="center" wrapText="1"/>
      <protection/>
    </xf>
    <xf numFmtId="165" fontId="0" fillId="0" borderId="9" xfId="0" applyNumberFormat="1" applyFill="1" applyBorder="1" applyAlignment="1" applyProtection="1">
      <alignment vertical="center"/>
      <protection locked="0"/>
    </xf>
    <xf numFmtId="9" fontId="0" fillId="0" borderId="9" xfId="66" applyFont="1" applyFill="1" applyBorder="1" applyAlignment="1" applyProtection="1">
      <alignment horizontal="center" vertical="center"/>
      <protection locked="0"/>
    </xf>
    <xf numFmtId="0" fontId="0" fillId="0" borderId="9" xfId="51" applyNumberFormat="1" applyFont="1" applyFill="1" applyBorder="1" applyAlignment="1" applyProtection="1">
      <alignment horizontal="justify" vertical="top" wrapText="1"/>
      <protection locked="0"/>
    </xf>
    <xf numFmtId="0" fontId="33" fillId="0" borderId="19" xfId="0" applyFont="1" applyFill="1" applyBorder="1" applyAlignment="1">
      <alignment horizontal="center" vertical="center" wrapText="1"/>
    </xf>
    <xf numFmtId="9" fontId="18" fillId="0" borderId="9" xfId="51" applyNumberFormat="1" applyFont="1" applyFill="1" applyBorder="1" applyAlignment="1" applyProtection="1">
      <alignment horizontal="center" vertical="center" wrapText="1"/>
      <protection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9" fontId="0" fillId="0" borderId="9" xfId="51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51" applyNumberFormat="1" applyFont="1" applyFill="1" applyBorder="1" applyAlignment="1" applyProtection="1">
      <alignment horizontal="justify" vertical="top" wrapText="1"/>
      <protection locked="0"/>
    </xf>
    <xf numFmtId="0" fontId="28" fillId="0" borderId="9" xfId="0" applyFont="1" applyFill="1" applyBorder="1" applyAlignment="1" applyProtection="1">
      <alignment horizontal="justify" vertical="center" wrapText="1"/>
      <protection/>
    </xf>
    <xf numFmtId="9" fontId="0" fillId="0" borderId="9" xfId="0" applyNumberFormat="1" applyFont="1" applyFill="1" applyBorder="1" applyAlignment="1" applyProtection="1">
      <alignment horizontal="center" vertical="center" wrapText="1"/>
      <protection/>
    </xf>
    <xf numFmtId="10" fontId="0" fillId="0" borderId="9" xfId="51" applyNumberFormat="1" applyFont="1" applyFill="1" applyBorder="1" applyAlignment="1" applyProtection="1">
      <alignment horizontal="center" vertical="center" wrapText="1"/>
      <protection locked="0"/>
    </xf>
    <xf numFmtId="10" fontId="0" fillId="0" borderId="9" xfId="65" applyNumberFormat="1" applyFont="1" applyFill="1" applyBorder="1" applyAlignment="1" applyProtection="1">
      <alignment horizontal="center" vertical="center" wrapText="1"/>
      <protection locked="0"/>
    </xf>
    <xf numFmtId="9" fontId="0" fillId="0" borderId="9" xfId="66" applyFont="1" applyFill="1" applyBorder="1" applyAlignment="1">
      <alignment horizontal="right" vertical="center" wrapText="1"/>
    </xf>
    <xf numFmtId="0" fontId="34" fillId="0" borderId="9" xfId="64" applyFill="1" applyBorder="1" applyAlignment="1">
      <alignment horizontal="justify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2" fontId="0" fillId="0" borderId="9" xfId="65" applyNumberFormat="1" applyFont="1" applyFill="1" applyBorder="1" applyAlignment="1" applyProtection="1">
      <alignment horizontal="center" vertical="center" wrapText="1"/>
      <protection locked="0"/>
    </xf>
    <xf numFmtId="9" fontId="0" fillId="0" borderId="9" xfId="66" applyFont="1" applyFill="1" applyBorder="1" applyAlignment="1" applyProtection="1">
      <alignment horizontal="center" vertical="center" wrapText="1"/>
      <protection locked="0"/>
    </xf>
    <xf numFmtId="0" fontId="31" fillId="24" borderId="9" xfId="0" applyFont="1" applyFill="1" applyBorder="1" applyAlignment="1" applyProtection="1">
      <alignment horizontal="center" vertical="center" wrapText="1"/>
      <protection/>
    </xf>
    <xf numFmtId="0" fontId="18" fillId="24" borderId="20" xfId="0" applyFont="1" applyFill="1" applyBorder="1" applyAlignment="1" applyProtection="1">
      <alignment horizontal="center" vertical="center"/>
      <protection/>
    </xf>
    <xf numFmtId="0" fontId="18" fillId="24" borderId="21" xfId="0" applyFont="1" applyFill="1" applyBorder="1" applyAlignment="1" applyProtection="1">
      <alignment horizontal="center" vertical="center"/>
      <protection/>
    </xf>
    <xf numFmtId="0" fontId="18" fillId="24" borderId="22" xfId="0" applyFont="1" applyFill="1" applyBorder="1" applyAlignment="1" applyProtection="1">
      <alignment horizontal="center" vertical="center"/>
      <protection/>
    </xf>
    <xf numFmtId="0" fontId="18" fillId="24" borderId="23" xfId="0" applyFont="1" applyFill="1" applyBorder="1" applyAlignment="1" applyProtection="1">
      <alignment horizontal="center" vertical="center"/>
      <protection/>
    </xf>
    <xf numFmtId="0" fontId="18" fillId="24" borderId="24" xfId="0" applyFont="1" applyFill="1" applyBorder="1" applyAlignment="1" applyProtection="1">
      <alignment horizontal="center" vertical="center"/>
      <protection/>
    </xf>
    <xf numFmtId="9" fontId="0" fillId="0" borderId="12" xfId="65" applyNumberFormat="1" applyFont="1" applyFill="1" applyBorder="1" applyAlignment="1" applyProtection="1">
      <alignment horizontal="center" vertical="center" wrapText="1"/>
      <protection locked="0"/>
    </xf>
    <xf numFmtId="165" fontId="0" fillId="0" borderId="25" xfId="65" applyFont="1" applyFill="1" applyBorder="1" applyAlignment="1" applyProtection="1">
      <alignment horizontal="center" vertical="center" wrapText="1"/>
      <protection locked="0"/>
    </xf>
    <xf numFmtId="165" fontId="0" fillId="0" borderId="19" xfId="65" applyFont="1" applyFill="1" applyBorder="1" applyAlignment="1" applyProtection="1">
      <alignment horizontal="center" vertical="center" wrapText="1"/>
      <protection locked="0"/>
    </xf>
    <xf numFmtId="9" fontId="0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51" applyNumberFormat="1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49" fontId="32" fillId="24" borderId="0" xfId="51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 wrapText="1"/>
    </xf>
    <xf numFmtId="9" fontId="0" fillId="24" borderId="12" xfId="0" applyNumberFormat="1" applyFont="1" applyFill="1" applyBorder="1" applyAlignment="1" applyProtection="1">
      <alignment horizontal="center" vertical="center" wrapText="1"/>
      <protection/>
    </xf>
    <xf numFmtId="9" fontId="0" fillId="24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27" borderId="9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18" fillId="24" borderId="27" xfId="0" applyFont="1" applyFill="1" applyBorder="1" applyAlignment="1" applyProtection="1">
      <alignment horizontal="left" vertical="center" wrapText="1"/>
      <protection/>
    </xf>
    <xf numFmtId="0" fontId="18" fillId="24" borderId="28" xfId="0" applyFont="1" applyFill="1" applyBorder="1" applyAlignment="1" applyProtection="1">
      <alignment horizontal="left" vertical="center" wrapText="1"/>
      <protection/>
    </xf>
    <xf numFmtId="49" fontId="18" fillId="24" borderId="9" xfId="51" applyNumberFormat="1" applyFont="1" applyFill="1" applyBorder="1" applyAlignment="1" applyProtection="1">
      <alignment horizontal="center" vertical="center" wrapText="1"/>
      <protection locked="0"/>
    </xf>
    <xf numFmtId="0" fontId="18" fillId="24" borderId="12" xfId="0" applyFont="1" applyFill="1" applyBorder="1" applyAlignment="1" applyProtection="1">
      <alignment horizontal="center" vertical="center" wrapText="1"/>
      <protection/>
    </xf>
    <xf numFmtId="0" fontId="18" fillId="24" borderId="25" xfId="0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 applyProtection="1">
      <alignment horizontal="center" vertical="center" wrapText="1"/>
      <protection/>
    </xf>
    <xf numFmtId="0" fontId="18" fillId="24" borderId="9" xfId="0" applyFont="1" applyFill="1" applyBorder="1" applyAlignment="1" applyProtection="1">
      <alignment horizontal="center" vertical="center" wrapText="1"/>
      <protection locked="0"/>
    </xf>
    <xf numFmtId="49" fontId="18" fillId="24" borderId="9" xfId="51" applyNumberFormat="1" applyFont="1" applyFill="1" applyBorder="1" applyAlignment="1" applyProtection="1">
      <alignment horizontal="center" vertical="center" wrapText="1"/>
      <protection/>
    </xf>
    <xf numFmtId="49" fontId="22" fillId="24" borderId="9" xfId="51" applyNumberFormat="1" applyFont="1" applyFill="1" applyBorder="1" applyAlignment="1" applyProtection="1">
      <alignment horizontal="center" vertical="center" wrapText="1"/>
      <protection locked="0"/>
    </xf>
    <xf numFmtId="0" fontId="28" fillId="24" borderId="20" xfId="0" applyFont="1" applyFill="1" applyBorder="1" applyAlignment="1" applyProtection="1">
      <alignment horizontal="justify" vertical="center" wrapText="1"/>
      <protection/>
    </xf>
    <xf numFmtId="0" fontId="28" fillId="24" borderId="29" xfId="0" applyFont="1" applyFill="1" applyBorder="1" applyAlignment="1" applyProtection="1">
      <alignment horizontal="justify" vertical="center" wrapText="1"/>
      <protection/>
    </xf>
    <xf numFmtId="0" fontId="28" fillId="24" borderId="30" xfId="0" applyFont="1" applyFill="1" applyBorder="1" applyAlignment="1" applyProtection="1">
      <alignment horizontal="justify" vertical="center" wrapText="1"/>
      <protection/>
    </xf>
    <xf numFmtId="0" fontId="28" fillId="24" borderId="22" xfId="0" applyFont="1" applyFill="1" applyBorder="1" applyAlignment="1" applyProtection="1">
      <alignment horizontal="justify" vertical="center" wrapText="1"/>
      <protection/>
    </xf>
    <xf numFmtId="0" fontId="28" fillId="24" borderId="0" xfId="0" applyFont="1" applyFill="1" applyBorder="1" applyAlignment="1" applyProtection="1">
      <alignment horizontal="justify" vertical="center" wrapText="1"/>
      <protection/>
    </xf>
    <xf numFmtId="0" fontId="28" fillId="24" borderId="21" xfId="0" applyFont="1" applyFill="1" applyBorder="1" applyAlignment="1" applyProtection="1">
      <alignment horizontal="justify" vertical="center" wrapText="1"/>
      <protection/>
    </xf>
    <xf numFmtId="0" fontId="28" fillId="24" borderId="23" xfId="0" applyFont="1" applyFill="1" applyBorder="1" applyAlignment="1" applyProtection="1">
      <alignment horizontal="justify" vertical="center" wrapText="1"/>
      <protection/>
    </xf>
    <xf numFmtId="0" fontId="28" fillId="24" borderId="31" xfId="0" applyFont="1" applyFill="1" applyBorder="1" applyAlignment="1" applyProtection="1">
      <alignment horizontal="justify" vertical="center" wrapText="1"/>
      <protection/>
    </xf>
    <xf numFmtId="0" fontId="28" fillId="24" borderId="24" xfId="0" applyFont="1" applyFill="1" applyBorder="1" applyAlignment="1" applyProtection="1">
      <alignment horizontal="justify" vertical="center" wrapText="1"/>
      <protection/>
    </xf>
    <xf numFmtId="0" fontId="18" fillId="24" borderId="32" xfId="0" applyFont="1" applyFill="1" applyBorder="1" applyAlignment="1" applyProtection="1">
      <alignment horizontal="left" vertical="center" wrapText="1"/>
      <protection/>
    </xf>
    <xf numFmtId="0" fontId="18" fillId="24" borderId="29" xfId="0" applyFont="1" applyFill="1" applyBorder="1" applyAlignment="1" applyProtection="1">
      <alignment horizontal="left" vertical="center" wrapText="1"/>
      <protection/>
    </xf>
    <xf numFmtId="0" fontId="18" fillId="24" borderId="30" xfId="0" applyFont="1" applyFill="1" applyBorder="1" applyAlignment="1" applyProtection="1">
      <alignment horizontal="left" vertical="center" wrapText="1"/>
      <protection/>
    </xf>
    <xf numFmtId="0" fontId="18" fillId="24" borderId="33" xfId="0" applyFont="1" applyFill="1" applyBorder="1" applyAlignment="1" applyProtection="1">
      <alignment horizontal="left" vertical="center" wrapText="1"/>
      <protection/>
    </xf>
    <xf numFmtId="0" fontId="18" fillId="24" borderId="0" xfId="0" applyFont="1" applyFill="1" applyBorder="1" applyAlignment="1" applyProtection="1">
      <alignment horizontal="left" vertical="center" wrapText="1"/>
      <protection/>
    </xf>
    <xf numFmtId="0" fontId="18" fillId="24" borderId="21" xfId="0" applyFont="1" applyFill="1" applyBorder="1" applyAlignment="1" applyProtection="1">
      <alignment horizontal="left" vertical="center" wrapText="1"/>
      <protection/>
    </xf>
    <xf numFmtId="0" fontId="18" fillId="24" borderId="34" xfId="0" applyFont="1" applyFill="1" applyBorder="1" applyAlignment="1" applyProtection="1">
      <alignment horizontal="left" vertical="center" wrapText="1"/>
      <protection/>
    </xf>
    <xf numFmtId="0" fontId="18" fillId="24" borderId="10" xfId="0" applyFont="1" applyFill="1" applyBorder="1" applyAlignment="1" applyProtection="1">
      <alignment horizontal="left" vertical="center" wrapText="1"/>
      <protection/>
    </xf>
    <xf numFmtId="0" fontId="18" fillId="24" borderId="16" xfId="0" applyFont="1" applyFill="1" applyBorder="1" applyAlignment="1" applyProtection="1">
      <alignment horizontal="left" vertical="center" wrapText="1"/>
      <protection/>
    </xf>
    <xf numFmtId="1" fontId="28" fillId="24" borderId="20" xfId="0" applyNumberFormat="1" applyFont="1" applyFill="1" applyBorder="1" applyAlignment="1" applyProtection="1">
      <alignment horizontal="justify" vertical="center" wrapText="1"/>
      <protection/>
    </xf>
    <xf numFmtId="1" fontId="28" fillId="24" borderId="29" xfId="0" applyNumberFormat="1" applyFont="1" applyFill="1" applyBorder="1" applyAlignment="1" applyProtection="1">
      <alignment horizontal="justify" vertical="center" wrapText="1"/>
      <protection/>
    </xf>
    <xf numFmtId="1" fontId="28" fillId="24" borderId="30" xfId="0" applyNumberFormat="1" applyFont="1" applyFill="1" applyBorder="1" applyAlignment="1" applyProtection="1">
      <alignment horizontal="justify" vertical="center" wrapText="1"/>
      <protection/>
    </xf>
    <xf numFmtId="1" fontId="28" fillId="24" borderId="22" xfId="0" applyNumberFormat="1" applyFont="1" applyFill="1" applyBorder="1" applyAlignment="1" applyProtection="1">
      <alignment horizontal="justify" vertical="center" wrapText="1"/>
      <protection/>
    </xf>
    <xf numFmtId="1" fontId="28" fillId="24" borderId="0" xfId="0" applyNumberFormat="1" applyFont="1" applyFill="1" applyBorder="1" applyAlignment="1" applyProtection="1">
      <alignment horizontal="justify" vertical="center" wrapText="1"/>
      <protection/>
    </xf>
    <xf numFmtId="1" fontId="28" fillId="24" borderId="21" xfId="0" applyNumberFormat="1" applyFont="1" applyFill="1" applyBorder="1" applyAlignment="1" applyProtection="1">
      <alignment horizontal="justify" vertical="center" wrapText="1"/>
      <protection/>
    </xf>
    <xf numFmtId="1" fontId="28" fillId="24" borderId="23" xfId="0" applyNumberFormat="1" applyFont="1" applyFill="1" applyBorder="1" applyAlignment="1" applyProtection="1">
      <alignment horizontal="justify" vertical="center" wrapText="1"/>
      <protection/>
    </xf>
    <xf numFmtId="1" fontId="28" fillId="24" borderId="31" xfId="0" applyNumberFormat="1" applyFont="1" applyFill="1" applyBorder="1" applyAlignment="1" applyProtection="1">
      <alignment horizontal="justify" vertical="center" wrapText="1"/>
      <protection/>
    </xf>
    <xf numFmtId="1" fontId="28" fillId="24" borderId="24" xfId="0" applyNumberFormat="1" applyFont="1" applyFill="1" applyBorder="1" applyAlignment="1" applyProtection="1">
      <alignment horizontal="justify" vertical="center" wrapText="1"/>
      <protection/>
    </xf>
    <xf numFmtId="0" fontId="18" fillId="24" borderId="20" xfId="0" applyFont="1" applyFill="1" applyBorder="1" applyAlignment="1" applyProtection="1">
      <alignment horizontal="center" vertical="center" wrapText="1"/>
      <protection/>
    </xf>
    <xf numFmtId="0" fontId="18" fillId="24" borderId="30" xfId="0" applyFont="1" applyFill="1" applyBorder="1" applyAlignment="1" applyProtection="1">
      <alignment horizontal="center" vertical="center" wrapText="1"/>
      <protection/>
    </xf>
    <xf numFmtId="0" fontId="18" fillId="24" borderId="22" xfId="0" applyFont="1" applyFill="1" applyBorder="1" applyAlignment="1" applyProtection="1">
      <alignment horizontal="center" vertical="center" wrapText="1"/>
      <protection/>
    </xf>
    <xf numFmtId="0" fontId="18" fillId="24" borderId="21" xfId="0" applyFont="1" applyFill="1" applyBorder="1" applyAlignment="1" applyProtection="1">
      <alignment horizontal="center" vertical="center" wrapText="1"/>
      <protection/>
    </xf>
    <xf numFmtId="0" fontId="18" fillId="24" borderId="23" xfId="0" applyFont="1" applyFill="1" applyBorder="1" applyAlignment="1" applyProtection="1">
      <alignment horizontal="center" vertical="center" wrapText="1"/>
      <protection/>
    </xf>
    <xf numFmtId="0" fontId="18" fillId="24" borderId="24" xfId="0" applyFont="1" applyFill="1" applyBorder="1" applyAlignment="1" applyProtection="1">
      <alignment horizontal="center" vertical="center" wrapText="1"/>
      <protection/>
    </xf>
    <xf numFmtId="49" fontId="19" fillId="24" borderId="0" xfId="51" applyNumberFormat="1" applyFont="1" applyFill="1" applyBorder="1" applyAlignment="1" applyProtection="1">
      <alignment horizontal="center" vertical="center"/>
      <protection locked="0"/>
    </xf>
    <xf numFmtId="0" fontId="23" fillId="24" borderId="9" xfId="0" applyFont="1" applyFill="1" applyBorder="1" applyAlignment="1" applyProtection="1">
      <alignment horizontal="left" vertical="center" wrapText="1"/>
      <protection/>
    </xf>
    <xf numFmtId="0" fontId="18" fillId="24" borderId="9" xfId="0" applyFont="1" applyFill="1" applyBorder="1" applyAlignment="1" applyProtection="1">
      <alignment horizontal="center" vertical="center"/>
      <protection/>
    </xf>
    <xf numFmtId="0" fontId="28" fillId="24" borderId="9" xfId="0" applyFont="1" applyFill="1" applyBorder="1" applyAlignment="1" applyProtection="1">
      <alignment horizontal="justify" vertical="center" wrapText="1"/>
      <protection/>
    </xf>
    <xf numFmtId="14" fontId="20" fillId="24" borderId="26" xfId="0" applyNumberFormat="1" applyFont="1" applyFill="1" applyBorder="1" applyAlignment="1" applyProtection="1">
      <alignment horizontal="center" vertical="center"/>
      <protection locked="0"/>
    </xf>
    <xf numFmtId="0" fontId="20" fillId="24" borderId="26" xfId="0" applyFont="1" applyFill="1" applyBorder="1" applyAlignment="1" applyProtection="1">
      <alignment horizontal="center" vertical="center"/>
      <protection locked="0"/>
    </xf>
    <xf numFmtId="0" fontId="20" fillId="24" borderId="17" xfId="0" applyFont="1" applyFill="1" applyBorder="1" applyAlignment="1" applyProtection="1">
      <alignment horizontal="center" vertical="center"/>
      <protection locked="0"/>
    </xf>
    <xf numFmtId="0" fontId="20" fillId="24" borderId="9" xfId="0" applyFont="1" applyFill="1" applyBorder="1" applyAlignment="1" applyProtection="1">
      <alignment horizontal="center" vertical="center"/>
      <protection locked="0"/>
    </xf>
    <xf numFmtId="1" fontId="18" fillId="24" borderId="35" xfId="51" applyNumberFormat="1" applyFont="1" applyFill="1" applyBorder="1" applyAlignment="1" applyProtection="1">
      <alignment horizontal="right" vertical="center"/>
      <protection/>
    </xf>
    <xf numFmtId="1" fontId="18" fillId="24" borderId="36" xfId="51" applyNumberFormat="1" applyFont="1" applyFill="1" applyBorder="1" applyAlignment="1" applyProtection="1">
      <alignment horizontal="right" vertical="center"/>
      <protection/>
    </xf>
    <xf numFmtId="14" fontId="0" fillId="24" borderId="9" xfId="0" applyNumberFormat="1" applyFill="1" applyBorder="1" applyAlignment="1" applyProtection="1">
      <alignment horizontal="center" vertical="center"/>
      <protection/>
    </xf>
    <xf numFmtId="0" fontId="0" fillId="24" borderId="9" xfId="0" applyFill="1" applyBorder="1" applyAlignment="1" applyProtection="1">
      <alignment horizontal="center" vertical="center"/>
      <protection/>
    </xf>
    <xf numFmtId="0" fontId="18" fillId="24" borderId="0" xfId="0" applyFont="1" applyFill="1" applyBorder="1" applyAlignment="1" applyProtection="1">
      <alignment horizontal="right" vertical="center"/>
      <protection/>
    </xf>
    <xf numFmtId="9" fontId="0" fillId="24" borderId="12" xfId="66" applyNumberFormat="1" applyFont="1" applyFill="1" applyBorder="1" applyAlignment="1" applyProtection="1">
      <alignment horizontal="center" vertical="center" wrapText="1"/>
      <protection locked="0"/>
    </xf>
    <xf numFmtId="9" fontId="0" fillId="24" borderId="19" xfId="66" applyNumberFormat="1" applyFont="1" applyFill="1" applyBorder="1" applyAlignment="1" applyProtection="1">
      <alignment horizontal="center" vertical="center" wrapText="1"/>
      <protection locked="0"/>
    </xf>
    <xf numFmtId="9" fontId="0" fillId="24" borderId="12" xfId="51" applyNumberFormat="1" applyFont="1" applyFill="1" applyBorder="1" applyAlignment="1" applyProtection="1">
      <alignment horizontal="center" vertical="center" wrapText="1"/>
      <protection locked="0"/>
    </xf>
    <xf numFmtId="9" fontId="0" fillId="24" borderId="19" xfId="51" applyNumberFormat="1" applyFont="1" applyFill="1" applyBorder="1" applyAlignment="1" applyProtection="1">
      <alignment horizontal="center" vertical="center" wrapText="1"/>
      <protection locked="0"/>
    </xf>
    <xf numFmtId="0" fontId="28" fillId="0" borderId="9" xfId="0" applyFont="1" applyFill="1" applyBorder="1" applyAlignment="1" applyProtection="1">
      <alignment horizontal="center" vertical="center" wrapText="1"/>
      <protection/>
    </xf>
    <xf numFmtId="0" fontId="20" fillId="24" borderId="13" xfId="0" applyFont="1" applyFill="1" applyBorder="1" applyAlignment="1" applyProtection="1">
      <alignment horizontal="left" vertical="center"/>
      <protection locked="0"/>
    </xf>
    <xf numFmtId="0" fontId="20" fillId="24" borderId="17" xfId="0" applyFont="1" applyFill="1" applyBorder="1" applyAlignment="1" applyProtection="1">
      <alignment horizontal="left" vertical="center"/>
      <protection locked="0"/>
    </xf>
    <xf numFmtId="49" fontId="0" fillId="24" borderId="0" xfId="51" applyNumberFormat="1" applyFont="1" applyFill="1" applyBorder="1" applyAlignment="1" applyProtection="1">
      <alignment horizontal="center" vertical="center"/>
      <protection locked="0"/>
    </xf>
    <xf numFmtId="0" fontId="18" fillId="24" borderId="9" xfId="0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8" fillId="0" borderId="29" xfId="0" applyFont="1" applyFill="1" applyBorder="1" applyAlignment="1" applyProtection="1">
      <alignment horizontal="center" vertical="center" wrapText="1"/>
      <protection/>
    </xf>
    <xf numFmtId="0" fontId="28" fillId="0" borderId="30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28" fillId="0" borderId="23" xfId="0" applyFont="1" applyFill="1" applyBorder="1" applyAlignment="1" applyProtection="1">
      <alignment horizontal="center" vertical="center" wrapText="1"/>
      <protection/>
    </xf>
    <xf numFmtId="0" fontId="28" fillId="0" borderId="31" xfId="0" applyFont="1" applyFill="1" applyBorder="1" applyAlignment="1" applyProtection="1">
      <alignment horizontal="center" vertical="center" wrapText="1"/>
      <protection/>
    </xf>
    <xf numFmtId="0" fontId="28" fillId="0" borderId="24" xfId="0" applyFont="1" applyFill="1" applyBorder="1" applyAlignment="1" applyProtection="1">
      <alignment horizontal="center" vertical="center" wrapText="1"/>
      <protection/>
    </xf>
    <xf numFmtId="0" fontId="28" fillId="24" borderId="20" xfId="0" applyFont="1" applyFill="1" applyBorder="1" applyAlignment="1" applyProtection="1">
      <alignment horizontal="center" vertical="center" wrapText="1"/>
      <protection/>
    </xf>
    <xf numFmtId="0" fontId="28" fillId="24" borderId="29" xfId="0" applyFont="1" applyFill="1" applyBorder="1" applyAlignment="1" applyProtection="1">
      <alignment horizontal="center" vertical="center" wrapText="1"/>
      <protection/>
    </xf>
    <xf numFmtId="0" fontId="28" fillId="24" borderId="30" xfId="0" applyFont="1" applyFill="1" applyBorder="1" applyAlignment="1" applyProtection="1">
      <alignment horizontal="center" vertical="center" wrapText="1"/>
      <protection/>
    </xf>
    <xf numFmtId="0" fontId="28" fillId="24" borderId="23" xfId="0" applyFont="1" applyFill="1" applyBorder="1" applyAlignment="1" applyProtection="1">
      <alignment horizontal="center" vertical="center" wrapText="1"/>
      <protection/>
    </xf>
    <xf numFmtId="0" fontId="28" fillId="24" borderId="31" xfId="0" applyFont="1" applyFill="1" applyBorder="1" applyAlignment="1" applyProtection="1">
      <alignment horizontal="center" vertical="center" wrapText="1"/>
      <protection/>
    </xf>
    <xf numFmtId="0" fontId="28" fillId="24" borderId="24" xfId="0" applyFont="1" applyFill="1" applyBorder="1" applyAlignment="1" applyProtection="1">
      <alignment horizontal="center" vertical="center" wrapText="1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left" vertical="center"/>
      <protection/>
    </xf>
    <xf numFmtId="0" fontId="0" fillId="24" borderId="17" xfId="0" applyFill="1" applyBorder="1" applyAlignment="1" applyProtection="1">
      <alignment horizontal="left" vertical="center"/>
      <protection/>
    </xf>
    <xf numFmtId="14" fontId="20" fillId="24" borderId="9" xfId="0" applyNumberFormat="1" applyFont="1" applyFill="1" applyBorder="1" applyAlignment="1" applyProtection="1">
      <alignment horizontal="center" vertical="center"/>
      <protection locked="0"/>
    </xf>
    <xf numFmtId="0" fontId="0" fillId="24" borderId="9" xfId="0" applyFont="1" applyFill="1" applyBorder="1" applyAlignment="1" applyProtection="1">
      <alignment horizontal="center" vertical="center" wrapText="1"/>
      <protection locked="0"/>
    </xf>
    <xf numFmtId="0" fontId="0" fillId="24" borderId="9" xfId="0" applyFill="1" applyBorder="1" applyAlignment="1" applyProtection="1">
      <alignment horizontal="center" vertical="center" wrapText="1"/>
      <protection locked="0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49" fontId="22" fillId="24" borderId="25" xfId="51" applyNumberFormat="1" applyFont="1" applyFill="1" applyBorder="1" applyAlignment="1" applyProtection="1">
      <alignment horizontal="center" vertical="center" wrapText="1"/>
      <protection locked="0"/>
    </xf>
    <xf numFmtId="49" fontId="31" fillId="24" borderId="9" xfId="51" applyNumberFormat="1" applyFont="1" applyFill="1" applyBorder="1" applyAlignment="1" applyProtection="1">
      <alignment horizontal="center" vertical="center" wrapText="1"/>
      <protection/>
    </xf>
    <xf numFmtId="9" fontId="0" fillId="0" borderId="12" xfId="0" applyNumberFormat="1" applyFont="1" applyFill="1" applyBorder="1" applyAlignment="1" applyProtection="1">
      <alignment horizontal="center" vertical="center" wrapText="1"/>
      <protection/>
    </xf>
    <xf numFmtId="9" fontId="0" fillId="0" borderId="25" xfId="0" applyNumberFormat="1" applyFont="1" applyFill="1" applyBorder="1" applyAlignment="1" applyProtection="1">
      <alignment horizontal="center" vertical="center" wrapText="1"/>
      <protection/>
    </xf>
    <xf numFmtId="9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18" fillId="24" borderId="25" xfId="51" applyNumberFormat="1" applyFont="1" applyFill="1" applyBorder="1" applyAlignment="1" applyProtection="1">
      <alignment horizontal="center" vertical="center" wrapText="1"/>
      <protection locked="0"/>
    </xf>
    <xf numFmtId="49" fontId="0" fillId="24" borderId="9" xfId="51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o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Millares_FORMATO POA" xfId="51"/>
    <cellStyle name="Millares_Libro2" xfId="52"/>
    <cellStyle name="Neutral" xfId="53"/>
    <cellStyle name="Notas" xfId="54"/>
    <cellStyle name="Porcentaje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  <cellStyle name="Moneda" xfId="63"/>
    <cellStyle name="Hipervínculo" xfId="64"/>
    <cellStyle name="Millares 2" xfId="65"/>
    <cellStyle name="Porcentaje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2</xdr:col>
      <xdr:colOff>523875</xdr:colOff>
      <xdr:row>3</xdr:row>
      <xdr:rowOff>209550</xdr:rowOff>
    </xdr:to>
    <xdr:pic>
      <xdr:nvPicPr>
        <xdr:cNvPr id="1084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1525" y="47625"/>
          <a:ext cx="1409700" cy="1447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/C:\Recursonatu50\actividades%20%20grupo%20de%20control%20y%20seguimiento%202018\OPERATIVOS" TargetMode="External" /><Relationship Id="rId2" Type="http://schemas.openxmlformats.org/officeDocument/2006/relationships/hyperlink" Target="file:///C:\Recursonatu50\compartida2\CONCEPTOS%20TECNICOS%20GRUPO%20DE%20CONTROL%20Y%20SEGUIMIENTO%202018\PUEAA%202018" TargetMode="External" /><Relationship Id="rId3" Type="http://schemas.openxmlformats.org/officeDocument/2006/relationships/hyperlink" Target="file:///\\Recursonatu50\actividades%20%20grupo%20de%20control%20y%20seguimiento%202017\SEGUIMIENTO" TargetMode="External" /><Relationship Id="rId4" Type="http://schemas.openxmlformats.org/officeDocument/2006/relationships/hyperlink" Target="file:///C:\Recursonatu50\actividades%20%20grupo%20de%20control%20y%20seguimiento%202018\SEGUIMIENTO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0"/>
  <sheetViews>
    <sheetView showGridLines="0" tabSelected="1" zoomScale="90" zoomScaleNormal="90" zoomScalePageLayoutView="80" workbookViewId="0" topLeftCell="F41">
      <selection activeCell="N31" sqref="N31"/>
    </sheetView>
  </sheetViews>
  <sheetFormatPr defaultColWidth="10.8515625" defaultRowHeight="12.75"/>
  <cols>
    <col min="1" max="1" width="8.421875" style="1" customWidth="1"/>
    <col min="2" max="2" width="16.421875" style="1" customWidth="1"/>
    <col min="3" max="3" width="13.140625" style="1" customWidth="1"/>
    <col min="4" max="4" width="10.7109375" style="1" customWidth="1"/>
    <col min="5" max="5" width="12.421875" style="1" customWidth="1"/>
    <col min="6" max="6" width="9.8515625" style="1" customWidth="1"/>
    <col min="7" max="7" width="50.00390625" style="6" customWidth="1"/>
    <col min="8" max="8" width="25.140625" style="1" customWidth="1"/>
    <col min="9" max="9" width="21.421875" style="1" customWidth="1"/>
    <col min="10" max="10" width="28.28125" style="1" customWidth="1"/>
    <col min="11" max="11" width="15.7109375" style="1" customWidth="1"/>
    <col min="12" max="12" width="16.421875" style="1" customWidth="1"/>
    <col min="13" max="13" width="21.8515625" style="7" customWidth="1"/>
    <col min="14" max="16" width="19.00390625" style="7" customWidth="1"/>
    <col min="17" max="17" width="20.7109375" style="7" customWidth="1"/>
    <col min="18" max="18" width="20.8515625" style="1" customWidth="1"/>
    <col min="19" max="19" width="20.28125" style="1" customWidth="1"/>
    <col min="20" max="20" width="28.00390625" style="1" customWidth="1"/>
    <col min="21" max="21" width="23.7109375" style="1" customWidth="1"/>
    <col min="22" max="22" width="89.00390625" style="1" customWidth="1"/>
    <col min="23" max="23" width="60.7109375" style="1" customWidth="1"/>
    <col min="24" max="16384" width="10.8515625" style="1" customWidth="1"/>
  </cols>
  <sheetData>
    <row r="1" spans="1:22" ht="60" customHeight="1">
      <c r="A1" s="123"/>
      <c r="B1" s="123"/>
      <c r="C1" s="123"/>
      <c r="D1" s="125" t="s">
        <v>18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2" t="s">
        <v>50</v>
      </c>
      <c r="T1" s="122"/>
      <c r="U1" s="122"/>
      <c r="V1" s="122"/>
    </row>
    <row r="2" spans="1:22" ht="21.75" customHeight="1">
      <c r="A2" s="123"/>
      <c r="B2" s="123"/>
      <c r="C2" s="123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3" t="s">
        <v>19</v>
      </c>
      <c r="T2" s="123"/>
      <c r="U2" s="123"/>
      <c r="V2" s="123"/>
    </row>
    <row r="3" spans="1:22" ht="19.5" customHeight="1">
      <c r="A3" s="123"/>
      <c r="B3" s="123"/>
      <c r="C3" s="123"/>
      <c r="D3" s="125" t="s">
        <v>20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 t="s">
        <v>22</v>
      </c>
      <c r="T3" s="127"/>
      <c r="U3" s="128"/>
      <c r="V3" s="2" t="s">
        <v>23</v>
      </c>
    </row>
    <row r="4" spans="1:22" ht="19.5" customHeight="1">
      <c r="A4" s="123"/>
      <c r="B4" s="123"/>
      <c r="C4" s="123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6" t="s">
        <v>77</v>
      </c>
      <c r="T4" s="127"/>
      <c r="U4" s="128"/>
      <c r="V4" s="3">
        <v>43003</v>
      </c>
    </row>
    <row r="5" spans="1:22" ht="31.5" customHeight="1">
      <c r="A5" s="124" t="s">
        <v>21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</row>
    <row r="6" spans="1:22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9:22" ht="20.25" customHeight="1">
      <c r="I7" s="9"/>
      <c r="J7" s="9"/>
      <c r="K7" s="9"/>
      <c r="L7" s="9"/>
      <c r="M7" s="4"/>
      <c r="N7" s="4"/>
      <c r="O7" s="4"/>
      <c r="P7" s="4"/>
      <c r="Q7" s="4"/>
      <c r="R7" s="4"/>
      <c r="S7" s="4"/>
      <c r="T7" s="4"/>
      <c r="U7" s="4"/>
      <c r="V7" s="4"/>
    </row>
    <row r="8" spans="9:21" ht="16.5" customHeight="1">
      <c r="I8" s="10"/>
      <c r="J8" s="10"/>
      <c r="K8" s="10"/>
      <c r="L8" s="10"/>
      <c r="M8" s="5"/>
      <c r="N8" s="5"/>
      <c r="O8" s="5"/>
      <c r="P8" s="5"/>
      <c r="Q8" s="5"/>
      <c r="R8" s="5"/>
      <c r="S8" s="5"/>
      <c r="T8" s="5"/>
      <c r="U8" s="5"/>
    </row>
    <row r="9" spans="9:21" ht="44.25" customHeight="1">
      <c r="I9" s="10"/>
      <c r="J9" s="10"/>
      <c r="K9" s="10"/>
      <c r="L9" s="10"/>
      <c r="M9" s="5"/>
      <c r="N9" s="5"/>
      <c r="O9" s="5"/>
      <c r="P9" s="5"/>
      <c r="Q9" s="5"/>
      <c r="R9" s="5"/>
      <c r="S9" s="5"/>
      <c r="T9" s="5"/>
      <c r="U9" s="5"/>
    </row>
    <row r="10" spans="1:22" ht="9" customHeight="1" thickBot="1">
      <c r="A10" s="14"/>
      <c r="B10" s="15"/>
      <c r="C10" s="15"/>
      <c r="D10" s="16"/>
      <c r="E10" s="16"/>
      <c r="F10" s="16"/>
      <c r="G10" s="17"/>
      <c r="H10" s="16"/>
      <c r="I10" s="16"/>
      <c r="J10" s="16"/>
      <c r="K10" s="16"/>
      <c r="L10" s="16"/>
      <c r="M10" s="18"/>
      <c r="N10" s="18"/>
      <c r="O10" s="18"/>
      <c r="P10" s="18"/>
      <c r="Q10" s="18"/>
      <c r="R10" s="19"/>
      <c r="S10" s="19"/>
      <c r="T10" s="19"/>
      <c r="U10" s="19"/>
      <c r="V10" s="20"/>
    </row>
    <row r="11" spans="1:23" ht="36" customHeight="1">
      <c r="A11" s="129" t="s">
        <v>6</v>
      </c>
      <c r="B11" s="130"/>
      <c r="C11" s="130"/>
      <c r="D11" s="174" t="s">
        <v>55</v>
      </c>
      <c r="E11" s="174"/>
      <c r="F11" s="174"/>
      <c r="G11" s="174"/>
      <c r="H11" s="21" t="s">
        <v>3</v>
      </c>
      <c r="I11" s="21" t="s">
        <v>4</v>
      </c>
      <c r="J11" s="13"/>
      <c r="K11" s="165" t="s">
        <v>24</v>
      </c>
      <c r="L11" s="166"/>
      <c r="M11" s="173" t="s">
        <v>51</v>
      </c>
      <c r="N11" s="173"/>
      <c r="O11" s="173"/>
      <c r="P11" s="173"/>
      <c r="Q11" s="172" t="s">
        <v>76</v>
      </c>
      <c r="R11" s="172"/>
      <c r="S11" s="22"/>
      <c r="T11" s="22"/>
      <c r="U11" s="22"/>
      <c r="V11" s="22"/>
      <c r="W11" s="20"/>
    </row>
    <row r="12" spans="1:23" ht="27.75" customHeight="1">
      <c r="A12" s="147" t="s">
        <v>29</v>
      </c>
      <c r="B12" s="148"/>
      <c r="C12" s="149"/>
      <c r="D12" s="138" t="s">
        <v>56</v>
      </c>
      <c r="E12" s="139"/>
      <c r="F12" s="139"/>
      <c r="G12" s="140"/>
      <c r="H12" s="23" t="s">
        <v>5</v>
      </c>
      <c r="I12" s="24">
        <v>328335000</v>
      </c>
      <c r="J12" s="25"/>
      <c r="K12" s="167"/>
      <c r="L12" s="168"/>
      <c r="M12" s="55" t="s">
        <v>102</v>
      </c>
      <c r="N12" s="55" t="s">
        <v>74</v>
      </c>
      <c r="O12" s="55" t="s">
        <v>75</v>
      </c>
      <c r="P12" s="55" t="s">
        <v>1</v>
      </c>
      <c r="Q12" s="172"/>
      <c r="R12" s="172"/>
      <c r="S12" s="48"/>
      <c r="T12" s="48"/>
      <c r="U12" s="48"/>
      <c r="V12" s="48"/>
      <c r="W12" s="20"/>
    </row>
    <row r="13" spans="1:23" ht="15.75" customHeight="1">
      <c r="A13" s="150"/>
      <c r="B13" s="151"/>
      <c r="C13" s="152"/>
      <c r="D13" s="141"/>
      <c r="E13" s="142"/>
      <c r="F13" s="142"/>
      <c r="G13" s="143"/>
      <c r="H13" s="26" t="s">
        <v>7</v>
      </c>
      <c r="I13" s="24"/>
      <c r="J13" s="25"/>
      <c r="K13" s="169"/>
      <c r="L13" s="170"/>
      <c r="M13" s="58"/>
      <c r="N13" s="27" t="s">
        <v>72</v>
      </c>
      <c r="O13" s="50"/>
      <c r="P13" s="52"/>
      <c r="Q13" s="172"/>
      <c r="R13" s="172"/>
      <c r="S13" s="48"/>
      <c r="T13" s="48"/>
      <c r="U13" s="48"/>
      <c r="V13" s="48"/>
      <c r="W13" s="20"/>
    </row>
    <row r="14" spans="1:23" ht="15.75" customHeight="1" thickBot="1">
      <c r="A14" s="153"/>
      <c r="B14" s="154"/>
      <c r="C14" s="155"/>
      <c r="D14" s="144"/>
      <c r="E14" s="145"/>
      <c r="F14" s="145"/>
      <c r="G14" s="146"/>
      <c r="H14" s="26" t="s">
        <v>9</v>
      </c>
      <c r="I14" s="24" t="s">
        <v>8</v>
      </c>
      <c r="J14" s="28"/>
      <c r="K14" s="29"/>
      <c r="L14" s="30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20"/>
    </row>
    <row r="15" spans="1:23" ht="15.75" customHeight="1">
      <c r="A15" s="147" t="s">
        <v>0</v>
      </c>
      <c r="B15" s="148"/>
      <c r="C15" s="149"/>
      <c r="D15" s="138" t="s">
        <v>70</v>
      </c>
      <c r="E15" s="139"/>
      <c r="F15" s="139"/>
      <c r="G15" s="140"/>
      <c r="H15" s="26" t="s">
        <v>10</v>
      </c>
      <c r="I15" s="24" t="s">
        <v>8</v>
      </c>
      <c r="J15" s="28"/>
      <c r="K15" s="29"/>
      <c r="L15" s="30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20"/>
    </row>
    <row r="16" spans="1:23" ht="15.75" customHeight="1">
      <c r="A16" s="150"/>
      <c r="B16" s="151"/>
      <c r="C16" s="152"/>
      <c r="D16" s="141"/>
      <c r="E16" s="142"/>
      <c r="F16" s="142"/>
      <c r="G16" s="143"/>
      <c r="H16" s="26" t="s">
        <v>11</v>
      </c>
      <c r="I16" s="24" t="s">
        <v>8</v>
      </c>
      <c r="J16" s="28"/>
      <c r="K16" s="29"/>
      <c r="L16" s="30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20"/>
    </row>
    <row r="17" spans="1:23" ht="15.75" customHeight="1" thickBot="1">
      <c r="A17" s="153"/>
      <c r="B17" s="154"/>
      <c r="C17" s="155"/>
      <c r="D17" s="144"/>
      <c r="E17" s="145"/>
      <c r="F17" s="145"/>
      <c r="G17" s="146"/>
      <c r="H17" s="26" t="s">
        <v>31</v>
      </c>
      <c r="I17" s="24" t="s">
        <v>8</v>
      </c>
      <c r="J17" s="28"/>
      <c r="K17" s="29"/>
      <c r="L17" s="30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20"/>
    </row>
    <row r="18" spans="1:23" ht="15.75" customHeight="1">
      <c r="A18" s="147" t="s">
        <v>30</v>
      </c>
      <c r="B18" s="148"/>
      <c r="C18" s="149"/>
      <c r="D18" s="156">
        <v>520900070103</v>
      </c>
      <c r="E18" s="157"/>
      <c r="F18" s="157"/>
      <c r="G18" s="158"/>
      <c r="H18" s="26" t="s">
        <v>32</v>
      </c>
      <c r="I18" s="24" t="s">
        <v>8</v>
      </c>
      <c r="J18" s="28"/>
      <c r="K18" s="29"/>
      <c r="L18" s="30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20"/>
    </row>
    <row r="19" spans="1:23" ht="15.75" customHeight="1">
      <c r="A19" s="150"/>
      <c r="B19" s="151"/>
      <c r="C19" s="152"/>
      <c r="D19" s="159"/>
      <c r="E19" s="160"/>
      <c r="F19" s="160"/>
      <c r="G19" s="161"/>
      <c r="H19" s="26" t="s">
        <v>33</v>
      </c>
      <c r="I19" s="24" t="s">
        <v>8</v>
      </c>
      <c r="J19" s="28"/>
      <c r="K19" s="29"/>
      <c r="L19" s="30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20"/>
    </row>
    <row r="20" spans="1:23" ht="15.75" customHeight="1" thickBot="1">
      <c r="A20" s="153"/>
      <c r="B20" s="154"/>
      <c r="C20" s="155"/>
      <c r="D20" s="162"/>
      <c r="E20" s="163"/>
      <c r="F20" s="163"/>
      <c r="G20" s="164"/>
      <c r="H20" s="26" t="s">
        <v>34</v>
      </c>
      <c r="I20" s="24" t="s">
        <v>8</v>
      </c>
      <c r="J20" s="28"/>
      <c r="K20" s="29"/>
      <c r="L20" s="30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20"/>
    </row>
    <row r="21" spans="1:23" ht="15.75" customHeight="1">
      <c r="A21" s="147" t="s">
        <v>44</v>
      </c>
      <c r="B21" s="148"/>
      <c r="C21" s="149"/>
      <c r="D21" s="138" t="s">
        <v>71</v>
      </c>
      <c r="E21" s="139"/>
      <c r="F21" s="139"/>
      <c r="G21" s="140"/>
      <c r="H21" s="26" t="s">
        <v>35</v>
      </c>
      <c r="I21" s="24" t="s">
        <v>8</v>
      </c>
      <c r="J21" s="28"/>
      <c r="K21" s="29"/>
      <c r="L21" s="30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20"/>
    </row>
    <row r="22" spans="1:23" ht="15.75" customHeight="1">
      <c r="A22" s="150"/>
      <c r="B22" s="151"/>
      <c r="C22" s="152"/>
      <c r="D22" s="141"/>
      <c r="E22" s="142"/>
      <c r="F22" s="142"/>
      <c r="G22" s="143"/>
      <c r="H22" s="26" t="s">
        <v>36</v>
      </c>
      <c r="I22" s="24" t="s">
        <v>8</v>
      </c>
      <c r="J22" s="28"/>
      <c r="K22" s="29"/>
      <c r="L22" s="30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20"/>
    </row>
    <row r="23" spans="1:23" ht="15.75" customHeight="1" thickBot="1">
      <c r="A23" s="153"/>
      <c r="B23" s="154"/>
      <c r="C23" s="155"/>
      <c r="D23" s="144"/>
      <c r="E23" s="145"/>
      <c r="F23" s="145"/>
      <c r="G23" s="146"/>
      <c r="H23" s="26" t="s">
        <v>37</v>
      </c>
      <c r="I23" s="24" t="s">
        <v>8</v>
      </c>
      <c r="J23" s="28"/>
      <c r="K23" s="29"/>
      <c r="L23" s="30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20"/>
    </row>
    <row r="24" spans="1:23" ht="15.75" customHeight="1">
      <c r="A24" s="147" t="s">
        <v>45</v>
      </c>
      <c r="B24" s="148"/>
      <c r="C24" s="149"/>
      <c r="D24" s="156">
        <v>520900070103</v>
      </c>
      <c r="E24" s="157"/>
      <c r="F24" s="157"/>
      <c r="G24" s="158"/>
      <c r="H24" s="26" t="s">
        <v>38</v>
      </c>
      <c r="I24" s="24" t="s">
        <v>8</v>
      </c>
      <c r="J24" s="28"/>
      <c r="K24" s="29"/>
      <c r="L24" s="30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20"/>
    </row>
    <row r="25" spans="1:23" ht="15.75" customHeight="1" thickBot="1">
      <c r="A25" s="150"/>
      <c r="B25" s="151"/>
      <c r="C25" s="152"/>
      <c r="D25" s="159"/>
      <c r="E25" s="160"/>
      <c r="F25" s="160"/>
      <c r="G25" s="161"/>
      <c r="H25" s="26" t="s">
        <v>39</v>
      </c>
      <c r="I25" s="31" t="s">
        <v>8</v>
      </c>
      <c r="J25" s="28"/>
      <c r="K25" s="29"/>
      <c r="L25" s="30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7"/>
    </row>
    <row r="26" spans="1:23" ht="15.75" customHeight="1" thickBot="1">
      <c r="A26" s="150"/>
      <c r="B26" s="151"/>
      <c r="C26" s="152"/>
      <c r="D26" s="162"/>
      <c r="E26" s="163"/>
      <c r="F26" s="163"/>
      <c r="G26" s="164"/>
      <c r="H26" s="32" t="s">
        <v>42</v>
      </c>
      <c r="I26" s="33">
        <f>SUM(I12:I25)</f>
        <v>328335000</v>
      </c>
      <c r="J26" s="34"/>
      <c r="K26" s="29"/>
      <c r="L26" s="30"/>
      <c r="M26" s="191"/>
      <c r="N26" s="191"/>
      <c r="O26" s="115"/>
      <c r="P26" s="115"/>
      <c r="Q26" s="48"/>
      <c r="R26" s="48"/>
      <c r="S26" s="48"/>
      <c r="T26" s="48"/>
      <c r="U26" s="48"/>
      <c r="V26" s="48"/>
      <c r="W26" s="47"/>
    </row>
    <row r="27" spans="1:23" ht="30.75" customHeight="1">
      <c r="A27" s="173" t="s">
        <v>12</v>
      </c>
      <c r="B27" s="192" t="s">
        <v>48</v>
      </c>
      <c r="C27" s="192"/>
      <c r="D27" s="192"/>
      <c r="E27" s="192"/>
      <c r="F27" s="192"/>
      <c r="G27" s="97" t="s">
        <v>49</v>
      </c>
      <c r="H27" s="98" t="s">
        <v>122</v>
      </c>
      <c r="I27" s="99"/>
      <c r="J27" s="226" t="s">
        <v>123</v>
      </c>
      <c r="K27" s="192" t="s">
        <v>47</v>
      </c>
      <c r="L27" s="192"/>
      <c r="M27" s="231" t="s">
        <v>124</v>
      </c>
      <c r="N27" s="231"/>
      <c r="O27" s="231" t="s">
        <v>125</v>
      </c>
      <c r="P27" s="231"/>
      <c r="Q27" s="132" t="s">
        <v>26</v>
      </c>
      <c r="R27" s="135" t="s">
        <v>27</v>
      </c>
      <c r="S27" s="136" t="s">
        <v>28</v>
      </c>
      <c r="T27" s="135" t="s">
        <v>58</v>
      </c>
      <c r="U27" s="136" t="s">
        <v>59</v>
      </c>
      <c r="V27" s="131" t="s">
        <v>43</v>
      </c>
      <c r="W27" s="219" t="s">
        <v>68</v>
      </c>
    </row>
    <row r="28" spans="1:23" ht="12.75" customHeight="1">
      <c r="A28" s="173"/>
      <c r="B28" s="192"/>
      <c r="C28" s="192"/>
      <c r="D28" s="192"/>
      <c r="E28" s="192"/>
      <c r="F28" s="192"/>
      <c r="G28" s="97"/>
      <c r="H28" s="100"/>
      <c r="I28" s="99"/>
      <c r="J28" s="226"/>
      <c r="K28" s="192"/>
      <c r="L28" s="192"/>
      <c r="M28" s="137" t="s">
        <v>25</v>
      </c>
      <c r="N28" s="131" t="s">
        <v>17</v>
      </c>
      <c r="O28" s="225" t="s">
        <v>25</v>
      </c>
      <c r="P28" s="230" t="s">
        <v>17</v>
      </c>
      <c r="Q28" s="133"/>
      <c r="R28" s="135"/>
      <c r="S28" s="136"/>
      <c r="T28" s="135"/>
      <c r="U28" s="136"/>
      <c r="V28" s="131"/>
      <c r="W28" s="220"/>
    </row>
    <row r="29" spans="1:23" ht="30.75" customHeight="1">
      <c r="A29" s="173"/>
      <c r="B29" s="192"/>
      <c r="C29" s="192"/>
      <c r="D29" s="192"/>
      <c r="E29" s="192"/>
      <c r="F29" s="192"/>
      <c r="G29" s="97"/>
      <c r="H29" s="101"/>
      <c r="I29" s="102"/>
      <c r="J29" s="226"/>
      <c r="K29" s="192"/>
      <c r="L29" s="192"/>
      <c r="M29" s="137"/>
      <c r="N29" s="131"/>
      <c r="O29" s="225"/>
      <c r="P29" s="230"/>
      <c r="Q29" s="134"/>
      <c r="R29" s="135"/>
      <c r="S29" s="136"/>
      <c r="T29" s="135"/>
      <c r="U29" s="136"/>
      <c r="V29" s="131"/>
      <c r="W29" s="220"/>
    </row>
    <row r="30" spans="1:23" s="20" customFormat="1" ht="93.75" customHeight="1">
      <c r="A30" s="214">
        <v>1</v>
      </c>
      <c r="B30" s="208" t="s">
        <v>61</v>
      </c>
      <c r="C30" s="209"/>
      <c r="D30" s="209"/>
      <c r="E30" s="209"/>
      <c r="F30" s="210"/>
      <c r="G30" s="56" t="s">
        <v>91</v>
      </c>
      <c r="H30" s="116" t="s">
        <v>99</v>
      </c>
      <c r="I30" s="117"/>
      <c r="J30" s="120">
        <v>1</v>
      </c>
      <c r="K30" s="118" t="s">
        <v>78</v>
      </c>
      <c r="L30" s="119"/>
      <c r="M30" s="59" t="s">
        <v>104</v>
      </c>
      <c r="N30" s="60">
        <v>1</v>
      </c>
      <c r="O30" s="184">
        <f>(N30+N31)/2</f>
        <v>1</v>
      </c>
      <c r="P30" s="186">
        <f>O30/J30</f>
        <v>1</v>
      </c>
      <c r="Q30" s="61">
        <v>72701281</v>
      </c>
      <c r="R30" s="62">
        <v>1493858</v>
      </c>
      <c r="S30" s="63">
        <f>R30/Q30</f>
        <v>0.02054789103372195</v>
      </c>
      <c r="T30" s="62"/>
      <c r="U30" s="64">
        <f>T30/Q30</f>
        <v>0</v>
      </c>
      <c r="V30" s="65" t="s">
        <v>103</v>
      </c>
      <c r="W30" s="66" t="s">
        <v>93</v>
      </c>
    </row>
    <row r="31" spans="1:23" s="20" customFormat="1" ht="132.75" customHeight="1">
      <c r="A31" s="215"/>
      <c r="B31" s="211"/>
      <c r="C31" s="212"/>
      <c r="D31" s="212"/>
      <c r="E31" s="212"/>
      <c r="F31" s="213"/>
      <c r="G31" s="57" t="s">
        <v>92</v>
      </c>
      <c r="H31" s="116" t="s">
        <v>100</v>
      </c>
      <c r="I31" s="117" t="s">
        <v>100</v>
      </c>
      <c r="J31" s="121"/>
      <c r="K31" s="118" t="s">
        <v>79</v>
      </c>
      <c r="L31" s="119" t="s">
        <v>79</v>
      </c>
      <c r="M31" s="67" t="s">
        <v>121</v>
      </c>
      <c r="N31" s="60">
        <v>1</v>
      </c>
      <c r="O31" s="185"/>
      <c r="P31" s="187"/>
      <c r="Q31" s="61">
        <v>0</v>
      </c>
      <c r="R31" s="68"/>
      <c r="S31" s="69"/>
      <c r="T31" s="70"/>
      <c r="U31" s="64" t="e">
        <f aca="true" t="shared" si="0" ref="U31:U38">T31/Q31</f>
        <v>#DIV/0!</v>
      </c>
      <c r="V31" s="65" t="s">
        <v>119</v>
      </c>
      <c r="W31" s="71" t="s">
        <v>120</v>
      </c>
    </row>
    <row r="32" spans="1:29" s="54" customFormat="1" ht="84.75" customHeight="1">
      <c r="A32" s="196">
        <v>2</v>
      </c>
      <c r="B32" s="199" t="s">
        <v>62</v>
      </c>
      <c r="C32" s="200"/>
      <c r="D32" s="200"/>
      <c r="E32" s="200"/>
      <c r="F32" s="201"/>
      <c r="G32" s="72" t="s">
        <v>69</v>
      </c>
      <c r="H32" s="109">
        <v>250</v>
      </c>
      <c r="I32" s="110"/>
      <c r="J32" s="227">
        <v>1</v>
      </c>
      <c r="K32" s="111" t="s">
        <v>94</v>
      </c>
      <c r="L32" s="112"/>
      <c r="M32" s="73" t="s">
        <v>105</v>
      </c>
      <c r="N32" s="74">
        <f>46/250</f>
        <v>0.184</v>
      </c>
      <c r="O32" s="103">
        <f>AVERAGE(N32:N34)</f>
        <v>0.3686802721088435</v>
      </c>
      <c r="P32" s="106">
        <f>O32/J32</f>
        <v>0.3686802721088435</v>
      </c>
      <c r="Q32" s="75">
        <v>127816860</v>
      </c>
      <c r="R32" s="76">
        <v>100000000</v>
      </c>
      <c r="S32" s="77">
        <f>R32/Q32</f>
        <v>0.7823693994673316</v>
      </c>
      <c r="T32" s="78"/>
      <c r="U32" s="79">
        <f t="shared" si="0"/>
        <v>0</v>
      </c>
      <c r="V32" s="80" t="s">
        <v>106</v>
      </c>
      <c r="W32" s="80" t="s">
        <v>95</v>
      </c>
      <c r="X32" s="20"/>
      <c r="Y32" s="20"/>
      <c r="Z32" s="20"/>
      <c r="AA32" s="20"/>
      <c r="AB32" s="20"/>
      <c r="AC32" s="20"/>
    </row>
    <row r="33" spans="1:29" s="54" customFormat="1" ht="72" customHeight="1">
      <c r="A33" s="197"/>
      <c r="B33" s="202"/>
      <c r="C33" s="203"/>
      <c r="D33" s="203"/>
      <c r="E33" s="203"/>
      <c r="F33" s="204"/>
      <c r="G33" s="81" t="s">
        <v>96</v>
      </c>
      <c r="H33" s="109">
        <v>500</v>
      </c>
      <c r="I33" s="110">
        <v>500</v>
      </c>
      <c r="J33" s="228"/>
      <c r="K33" s="111" t="s">
        <v>97</v>
      </c>
      <c r="L33" s="112"/>
      <c r="M33" s="73" t="s">
        <v>107</v>
      </c>
      <c r="N33" s="74">
        <f>410/500</f>
        <v>0.82</v>
      </c>
      <c r="O33" s="104"/>
      <c r="P33" s="107"/>
      <c r="Q33" s="75">
        <v>127816859</v>
      </c>
      <c r="R33" s="76">
        <v>127816859</v>
      </c>
      <c r="S33" s="82"/>
      <c r="T33" s="83"/>
      <c r="U33" s="79">
        <f t="shared" si="0"/>
        <v>0</v>
      </c>
      <c r="V33" s="80" t="s">
        <v>108</v>
      </c>
      <c r="W33" s="80" t="s">
        <v>95</v>
      </c>
      <c r="X33" s="20"/>
      <c r="Y33" s="20"/>
      <c r="Z33" s="20"/>
      <c r="AA33" s="20"/>
      <c r="AB33" s="20"/>
      <c r="AC33" s="20"/>
    </row>
    <row r="34" spans="1:29" s="54" customFormat="1" ht="77.25" customHeight="1">
      <c r="A34" s="198"/>
      <c r="B34" s="205"/>
      <c r="C34" s="206"/>
      <c r="D34" s="206"/>
      <c r="E34" s="206"/>
      <c r="F34" s="207"/>
      <c r="G34" s="84" t="s">
        <v>80</v>
      </c>
      <c r="H34" s="109" t="s">
        <v>81</v>
      </c>
      <c r="I34" s="110" t="s">
        <v>98</v>
      </c>
      <c r="J34" s="229"/>
      <c r="K34" s="113" t="s">
        <v>81</v>
      </c>
      <c r="L34" s="114"/>
      <c r="M34" s="73" t="s">
        <v>109</v>
      </c>
      <c r="N34" s="85">
        <f>10/98</f>
        <v>0.10204081632653061</v>
      </c>
      <c r="O34" s="105"/>
      <c r="P34" s="108"/>
      <c r="Q34" s="76">
        <v>0</v>
      </c>
      <c r="R34" s="76"/>
      <c r="S34" s="77"/>
      <c r="T34" s="83"/>
      <c r="U34" s="79" t="e">
        <f t="shared" si="0"/>
        <v>#DIV/0!</v>
      </c>
      <c r="V34" s="86" t="s">
        <v>110</v>
      </c>
      <c r="W34" s="80" t="s">
        <v>95</v>
      </c>
      <c r="X34" s="20"/>
      <c r="Y34" s="20"/>
      <c r="Z34" s="20"/>
      <c r="AA34" s="20"/>
      <c r="AB34" s="20"/>
      <c r="AC34" s="20"/>
    </row>
    <row r="35" spans="1:28" ht="84" customHeight="1">
      <c r="A35" s="195">
        <v>3</v>
      </c>
      <c r="B35" s="188" t="s">
        <v>63</v>
      </c>
      <c r="C35" s="188"/>
      <c r="D35" s="188"/>
      <c r="E35" s="188"/>
      <c r="F35" s="188"/>
      <c r="G35" s="87" t="s">
        <v>60</v>
      </c>
      <c r="H35" s="223" t="s">
        <v>82</v>
      </c>
      <c r="I35" s="224"/>
      <c r="J35" s="88">
        <v>0.25</v>
      </c>
      <c r="K35" s="193" t="s">
        <v>85</v>
      </c>
      <c r="L35" s="194" t="s">
        <v>85</v>
      </c>
      <c r="M35" s="73" t="s">
        <v>111</v>
      </c>
      <c r="N35" s="89">
        <f>7/20</f>
        <v>0.35</v>
      </c>
      <c r="O35" s="90">
        <f>(7/20)*0.25</f>
        <v>0.0875</v>
      </c>
      <c r="P35" s="85">
        <f>O35/J35</f>
        <v>0.35</v>
      </c>
      <c r="Q35" s="91"/>
      <c r="R35" s="76"/>
      <c r="S35" s="77"/>
      <c r="T35" s="83"/>
      <c r="U35" s="79" t="e">
        <f t="shared" si="0"/>
        <v>#DIV/0!</v>
      </c>
      <c r="V35" s="86" t="s">
        <v>112</v>
      </c>
      <c r="W35" s="92" t="s">
        <v>86</v>
      </c>
      <c r="X35" s="20"/>
      <c r="Y35" s="20"/>
      <c r="Z35" s="20"/>
      <c r="AA35" s="20"/>
      <c r="AB35" s="20"/>
    </row>
    <row r="36" spans="1:28" ht="94.5" customHeight="1">
      <c r="A36" s="195"/>
      <c r="B36" s="188"/>
      <c r="C36" s="188"/>
      <c r="D36" s="188"/>
      <c r="E36" s="188"/>
      <c r="F36" s="188"/>
      <c r="G36" s="87" t="s">
        <v>63</v>
      </c>
      <c r="H36" s="223" t="s">
        <v>83</v>
      </c>
      <c r="I36" s="224" t="s">
        <v>83</v>
      </c>
      <c r="J36" s="88">
        <v>0.25</v>
      </c>
      <c r="K36" s="193" t="s">
        <v>87</v>
      </c>
      <c r="L36" s="194" t="s">
        <v>88</v>
      </c>
      <c r="M36" s="73" t="s">
        <v>113</v>
      </c>
      <c r="N36" s="89">
        <f>267/600</f>
        <v>0.445</v>
      </c>
      <c r="O36" s="90">
        <f>(267/600)*25%</f>
        <v>0.11125</v>
      </c>
      <c r="P36" s="85">
        <f aca="true" t="shared" si="1" ref="P36:P38">O36/J36</f>
        <v>0.445</v>
      </c>
      <c r="Q36" s="76">
        <v>0</v>
      </c>
      <c r="R36" s="76"/>
      <c r="S36" s="77"/>
      <c r="T36" s="83"/>
      <c r="U36" s="79" t="e">
        <f t="shared" si="0"/>
        <v>#DIV/0!</v>
      </c>
      <c r="V36" s="86" t="s">
        <v>114</v>
      </c>
      <c r="W36" s="92" t="s">
        <v>89</v>
      </c>
      <c r="X36" s="20"/>
      <c r="Y36" s="20"/>
      <c r="Z36" s="20"/>
      <c r="AA36" s="20"/>
      <c r="AB36" s="20"/>
    </row>
    <row r="37" spans="1:28" ht="68.25" customHeight="1">
      <c r="A37" s="93">
        <v>4</v>
      </c>
      <c r="B37" s="188" t="s">
        <v>64</v>
      </c>
      <c r="C37" s="188"/>
      <c r="D37" s="188"/>
      <c r="E37" s="188"/>
      <c r="F37" s="188"/>
      <c r="G37" s="87" t="s">
        <v>73</v>
      </c>
      <c r="H37" s="221" t="s">
        <v>66</v>
      </c>
      <c r="I37" s="222"/>
      <c r="J37" s="94">
        <v>300</v>
      </c>
      <c r="K37" s="193" t="s">
        <v>66</v>
      </c>
      <c r="L37" s="194" t="s">
        <v>66</v>
      </c>
      <c r="M37" s="73" t="s">
        <v>115</v>
      </c>
      <c r="N37" s="89">
        <f>177/300</f>
        <v>0.59</v>
      </c>
      <c r="O37" s="95">
        <v>177</v>
      </c>
      <c r="P37" s="85">
        <f t="shared" si="1"/>
        <v>0.59</v>
      </c>
      <c r="Q37" s="76">
        <v>0</v>
      </c>
      <c r="R37" s="76"/>
      <c r="S37" s="77"/>
      <c r="T37" s="83"/>
      <c r="U37" s="79" t="e">
        <f t="shared" si="0"/>
        <v>#DIV/0!</v>
      </c>
      <c r="V37" s="86" t="s">
        <v>116</v>
      </c>
      <c r="W37" s="92" t="s">
        <v>90</v>
      </c>
      <c r="X37" s="20"/>
      <c r="Y37" s="20"/>
      <c r="Z37" s="20"/>
      <c r="AA37" s="20"/>
      <c r="AB37" s="20"/>
    </row>
    <row r="38" spans="1:28" ht="53.25" customHeight="1" thickBot="1">
      <c r="A38" s="93">
        <v>5</v>
      </c>
      <c r="B38" s="188" t="s">
        <v>65</v>
      </c>
      <c r="C38" s="188"/>
      <c r="D38" s="188"/>
      <c r="E38" s="188"/>
      <c r="F38" s="188"/>
      <c r="G38" s="87" t="s">
        <v>65</v>
      </c>
      <c r="H38" s="221" t="s">
        <v>84</v>
      </c>
      <c r="I38" s="222"/>
      <c r="J38" s="88">
        <v>0.25</v>
      </c>
      <c r="K38" s="193" t="s">
        <v>67</v>
      </c>
      <c r="L38" s="194" t="s">
        <v>67</v>
      </c>
      <c r="M38" s="96" t="s">
        <v>117</v>
      </c>
      <c r="N38" s="89">
        <f>22/87</f>
        <v>0.25287356321839083</v>
      </c>
      <c r="O38" s="90">
        <f>(22/87)*0.25</f>
        <v>0.06321839080459771</v>
      </c>
      <c r="P38" s="85">
        <f t="shared" si="1"/>
        <v>0.25287356321839083</v>
      </c>
      <c r="Q38" s="76">
        <v>0</v>
      </c>
      <c r="R38" s="76"/>
      <c r="S38" s="77"/>
      <c r="T38" s="83"/>
      <c r="U38" s="79" t="e">
        <f t="shared" si="0"/>
        <v>#DIV/0!</v>
      </c>
      <c r="V38" s="86" t="s">
        <v>118</v>
      </c>
      <c r="W38" s="92" t="s">
        <v>89</v>
      </c>
      <c r="X38" s="20"/>
      <c r="Y38" s="20"/>
      <c r="Z38" s="20"/>
      <c r="AA38" s="20"/>
      <c r="AB38" s="20"/>
    </row>
    <row r="39" spans="1:28" s="11" customFormat="1" ht="24.75" customHeight="1" thickBot="1">
      <c r="A39" s="183" t="s">
        <v>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35"/>
      <c r="O39" s="36"/>
      <c r="P39" s="36"/>
      <c r="Q39" s="51">
        <f>SUM(Q30:Q38)</f>
        <v>328335000</v>
      </c>
      <c r="R39" s="51">
        <f>SUM(R30:R38)</f>
        <v>229310717</v>
      </c>
      <c r="S39" s="53">
        <f>R39/Q39</f>
        <v>0.6984047299252288</v>
      </c>
      <c r="T39" s="51">
        <f>SUM(T30:T38)</f>
        <v>0</v>
      </c>
      <c r="U39" s="53">
        <f>T39/Q39</f>
        <v>0</v>
      </c>
      <c r="V39" s="37"/>
      <c r="W39" s="37"/>
      <c r="X39" s="37"/>
      <c r="Y39" s="37"/>
      <c r="Z39" s="37"/>
      <c r="AA39" s="37"/>
      <c r="AB39" s="37"/>
    </row>
    <row r="40" spans="1:28" s="11" customFormat="1" ht="30.75" customHeight="1" thickBot="1">
      <c r="A40" s="37"/>
      <c r="B40" s="216" t="s">
        <v>41</v>
      </c>
      <c r="C40" s="217"/>
      <c r="D40" s="38">
        <v>1</v>
      </c>
      <c r="E40" s="37"/>
      <c r="F40" s="39" t="s">
        <v>40</v>
      </c>
      <c r="G40" s="181">
        <v>43236</v>
      </c>
      <c r="H40" s="182"/>
      <c r="I40" s="37"/>
      <c r="J40" s="37"/>
      <c r="K40" s="37"/>
      <c r="L40" s="37"/>
      <c r="M40" s="49"/>
      <c r="N40" s="40">
        <f>AVERAGE(N31:N38)</f>
        <v>0.4679892974431151</v>
      </c>
      <c r="O40" s="41"/>
      <c r="P40" s="40">
        <f>AVERAGE(P30:P38)</f>
        <v>0.5010923058878723</v>
      </c>
      <c r="Q40" s="179"/>
      <c r="R40" s="180"/>
      <c r="S40" s="42"/>
      <c r="T40" s="37"/>
      <c r="U40" s="37"/>
      <c r="V40" s="37"/>
      <c r="W40" s="37"/>
      <c r="X40" s="37"/>
      <c r="Y40" s="37"/>
      <c r="Z40" s="37"/>
      <c r="AA40" s="37"/>
      <c r="AB40" s="37"/>
    </row>
    <row r="41" spans="1:28" ht="12.75">
      <c r="A41" s="20"/>
      <c r="B41" s="20"/>
      <c r="C41" s="20"/>
      <c r="D41" s="20"/>
      <c r="E41" s="20"/>
      <c r="F41" s="20"/>
      <c r="G41" s="43"/>
      <c r="H41" s="20"/>
      <c r="I41" s="20"/>
      <c r="J41" s="20"/>
      <c r="K41" s="20"/>
      <c r="L41" s="20"/>
      <c r="M41" s="44"/>
      <c r="N41" s="44"/>
      <c r="O41" s="44"/>
      <c r="P41" s="44"/>
      <c r="Q41" s="44"/>
      <c r="R41" s="45"/>
      <c r="S41" s="45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ht="12.75">
      <c r="A42" s="20"/>
      <c r="B42" s="20"/>
      <c r="C42" s="20"/>
      <c r="D42" s="20"/>
      <c r="E42" s="20"/>
      <c r="F42" s="20"/>
      <c r="G42" s="43"/>
      <c r="H42" s="20"/>
      <c r="I42" s="20"/>
      <c r="J42" s="20"/>
      <c r="K42" s="20"/>
      <c r="L42" s="20"/>
      <c r="M42" s="44"/>
      <c r="N42" s="44"/>
      <c r="O42" s="44"/>
      <c r="P42" s="44"/>
      <c r="Q42" s="44"/>
      <c r="R42" s="45"/>
      <c r="S42" s="45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s="8" customFormat="1" ht="21.75" customHeight="1">
      <c r="A43" s="20"/>
      <c r="B43" s="46"/>
      <c r="C43" s="178" t="s">
        <v>46</v>
      </c>
      <c r="D43" s="178"/>
      <c r="E43" s="178"/>
      <c r="F43" s="178"/>
      <c r="G43" s="178"/>
      <c r="H43" s="178"/>
      <c r="I43" s="178"/>
      <c r="J43" s="178"/>
      <c r="K43" s="178"/>
      <c r="L43" s="178"/>
      <c r="M43" s="176" t="s">
        <v>52</v>
      </c>
      <c r="N43" s="176"/>
      <c r="O43" s="176"/>
      <c r="P43" s="176"/>
      <c r="Q43" s="176"/>
      <c r="R43" s="176"/>
      <c r="S43" s="176"/>
      <c r="T43" s="176"/>
      <c r="U43" s="176"/>
      <c r="V43" s="177"/>
      <c r="W43" s="47"/>
      <c r="X43" s="47"/>
      <c r="Y43" s="47"/>
      <c r="Z43" s="47"/>
      <c r="AA43" s="47"/>
      <c r="AB43" s="47"/>
    </row>
    <row r="44" spans="1:28" s="8" customFormat="1" ht="29.25" customHeight="1">
      <c r="A44" s="189" t="s">
        <v>14</v>
      </c>
      <c r="B44" s="190"/>
      <c r="C44" s="178" t="s">
        <v>101</v>
      </c>
      <c r="D44" s="178"/>
      <c r="E44" s="178"/>
      <c r="F44" s="178"/>
      <c r="G44" s="178"/>
      <c r="H44" s="178"/>
      <c r="I44" s="178"/>
      <c r="J44" s="178"/>
      <c r="K44" s="178"/>
      <c r="L44" s="178"/>
      <c r="M44" s="176" t="s">
        <v>53</v>
      </c>
      <c r="N44" s="176"/>
      <c r="O44" s="176"/>
      <c r="P44" s="176"/>
      <c r="Q44" s="176"/>
      <c r="R44" s="176"/>
      <c r="S44" s="176"/>
      <c r="T44" s="176"/>
      <c r="U44" s="176"/>
      <c r="V44" s="177"/>
      <c r="W44" s="47"/>
      <c r="X44" s="47"/>
      <c r="Y44" s="47"/>
      <c r="Z44" s="47"/>
      <c r="AA44" s="47"/>
      <c r="AB44" s="47"/>
    </row>
    <row r="45" spans="1:28" ht="29.25" customHeight="1">
      <c r="A45" s="189" t="s">
        <v>13</v>
      </c>
      <c r="B45" s="190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6"/>
      <c r="N45" s="176"/>
      <c r="O45" s="176"/>
      <c r="P45" s="176"/>
      <c r="Q45" s="176"/>
      <c r="R45" s="176"/>
      <c r="S45" s="176"/>
      <c r="T45" s="176"/>
      <c r="U45" s="176"/>
      <c r="V45" s="177"/>
      <c r="W45" s="20"/>
      <c r="X45" s="20"/>
      <c r="Y45" s="20"/>
      <c r="Z45" s="20"/>
      <c r="AA45" s="20"/>
      <c r="AB45" s="20"/>
    </row>
    <row r="46" spans="1:28" ht="29.25" customHeight="1">
      <c r="A46" s="189" t="s">
        <v>15</v>
      </c>
      <c r="B46" s="190"/>
      <c r="C46" s="178" t="s">
        <v>57</v>
      </c>
      <c r="D46" s="178"/>
      <c r="E46" s="178"/>
      <c r="F46" s="178"/>
      <c r="G46" s="178"/>
      <c r="H46" s="178"/>
      <c r="I46" s="178"/>
      <c r="J46" s="178"/>
      <c r="K46" s="178"/>
      <c r="L46" s="178"/>
      <c r="M46" s="176" t="s">
        <v>54</v>
      </c>
      <c r="N46" s="176"/>
      <c r="O46" s="176"/>
      <c r="P46" s="176"/>
      <c r="Q46" s="176"/>
      <c r="R46" s="176"/>
      <c r="S46" s="176"/>
      <c r="T46" s="176"/>
      <c r="U46" s="176"/>
      <c r="V46" s="177"/>
      <c r="W46" s="20"/>
      <c r="X46" s="20"/>
      <c r="Y46" s="20"/>
      <c r="Z46" s="20"/>
      <c r="AA46" s="20"/>
      <c r="AB46" s="20"/>
    </row>
    <row r="47" spans="1:28" ht="29.25" customHeight="1">
      <c r="A47" s="189" t="s">
        <v>16</v>
      </c>
      <c r="B47" s="190"/>
      <c r="C47" s="218">
        <v>43291</v>
      </c>
      <c r="D47" s="178"/>
      <c r="E47" s="178"/>
      <c r="F47" s="178"/>
      <c r="G47" s="178"/>
      <c r="H47" s="178"/>
      <c r="I47" s="178"/>
      <c r="J47" s="178"/>
      <c r="K47" s="178"/>
      <c r="L47" s="178"/>
      <c r="M47" s="175">
        <f>C47</f>
        <v>43291</v>
      </c>
      <c r="N47" s="176"/>
      <c r="O47" s="176"/>
      <c r="P47" s="176"/>
      <c r="Q47" s="176"/>
      <c r="R47" s="176"/>
      <c r="S47" s="176"/>
      <c r="T47" s="176"/>
      <c r="U47" s="176"/>
      <c r="V47" s="177"/>
      <c r="W47" s="20"/>
      <c r="X47" s="20"/>
      <c r="Y47" s="20"/>
      <c r="Z47" s="20"/>
      <c r="AA47" s="20"/>
      <c r="AB47" s="20"/>
    </row>
    <row r="48" spans="1:28" ht="12.75">
      <c r="A48" s="20"/>
      <c r="B48" s="20"/>
      <c r="C48" s="20"/>
      <c r="D48" s="20"/>
      <c r="E48" s="20"/>
      <c r="F48" s="20"/>
      <c r="G48" s="43"/>
      <c r="H48" s="20"/>
      <c r="I48" s="20"/>
      <c r="J48" s="20"/>
      <c r="K48" s="20"/>
      <c r="L48" s="20"/>
      <c r="M48" s="44"/>
      <c r="N48" s="44"/>
      <c r="O48" s="44"/>
      <c r="P48" s="44"/>
      <c r="Q48" s="44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60" ht="12.75">
      <c r="K60" s="12"/>
    </row>
  </sheetData>
  <mergeCells count="95">
    <mergeCell ref="W27:W29"/>
    <mergeCell ref="H38:I38"/>
    <mergeCell ref="K38:L38"/>
    <mergeCell ref="K37:L37"/>
    <mergeCell ref="H37:I37"/>
    <mergeCell ref="H35:I35"/>
    <mergeCell ref="K35:L35"/>
    <mergeCell ref="H36:I36"/>
    <mergeCell ref="O28:O29"/>
    <mergeCell ref="U27:U29"/>
    <mergeCell ref="K27:L29"/>
    <mergeCell ref="J27:J29"/>
    <mergeCell ref="J32:J34"/>
    <mergeCell ref="P28:P29"/>
    <mergeCell ref="M27:N27"/>
    <mergeCell ref="O27:P27"/>
    <mergeCell ref="A47:B47"/>
    <mergeCell ref="A46:B46"/>
    <mergeCell ref="B40:C40"/>
    <mergeCell ref="C47:L47"/>
    <mergeCell ref="C44:L44"/>
    <mergeCell ref="A45:B45"/>
    <mergeCell ref="C43:L43"/>
    <mergeCell ref="C46:L46"/>
    <mergeCell ref="A18:C20"/>
    <mergeCell ref="A21:C23"/>
    <mergeCell ref="A44:B44"/>
    <mergeCell ref="M26:N26"/>
    <mergeCell ref="A27:A29"/>
    <mergeCell ref="B27:F29"/>
    <mergeCell ref="K36:L36"/>
    <mergeCell ref="A35:A36"/>
    <mergeCell ref="B37:F37"/>
    <mergeCell ref="B38:F38"/>
    <mergeCell ref="A32:A34"/>
    <mergeCell ref="B32:F34"/>
    <mergeCell ref="H33:I33"/>
    <mergeCell ref="A24:C26"/>
    <mergeCell ref="B30:F31"/>
    <mergeCell ref="A30:A31"/>
    <mergeCell ref="T27:T29"/>
    <mergeCell ref="Q11:R13"/>
    <mergeCell ref="M11:P11"/>
    <mergeCell ref="D11:G11"/>
    <mergeCell ref="M47:V47"/>
    <mergeCell ref="M46:V46"/>
    <mergeCell ref="M44:V44"/>
    <mergeCell ref="C45:L45"/>
    <mergeCell ref="M43:V43"/>
    <mergeCell ref="M45:V45"/>
    <mergeCell ref="Q40:R40"/>
    <mergeCell ref="G40:H40"/>
    <mergeCell ref="A39:M39"/>
    <mergeCell ref="O30:O31"/>
    <mergeCell ref="P30:P31"/>
    <mergeCell ref="B35:F36"/>
    <mergeCell ref="A11:C11"/>
    <mergeCell ref="V27:V29"/>
    <mergeCell ref="Q27:Q29"/>
    <mergeCell ref="R27:R29"/>
    <mergeCell ref="S27:S29"/>
    <mergeCell ref="M28:M29"/>
    <mergeCell ref="D21:G23"/>
    <mergeCell ref="A12:C14"/>
    <mergeCell ref="A15:C17"/>
    <mergeCell ref="D12:G14"/>
    <mergeCell ref="D15:G17"/>
    <mergeCell ref="D18:G20"/>
    <mergeCell ref="K11:L13"/>
    <mergeCell ref="D24:G26"/>
    <mergeCell ref="N28:N29"/>
    <mergeCell ref="M14:V14"/>
    <mergeCell ref="S1:V1"/>
    <mergeCell ref="S2:V2"/>
    <mergeCell ref="A5:V5"/>
    <mergeCell ref="A1:C4"/>
    <mergeCell ref="D1:R2"/>
    <mergeCell ref="D3:R4"/>
    <mergeCell ref="S3:U3"/>
    <mergeCell ref="S4:U4"/>
    <mergeCell ref="O26:P26"/>
    <mergeCell ref="K33:L33"/>
    <mergeCell ref="H31:I31"/>
    <mergeCell ref="K31:L31"/>
    <mergeCell ref="H30:I30"/>
    <mergeCell ref="K30:L30"/>
    <mergeCell ref="J30:J31"/>
    <mergeCell ref="G27:G29"/>
    <mergeCell ref="H27:I29"/>
    <mergeCell ref="O32:O34"/>
    <mergeCell ref="P32:P34"/>
    <mergeCell ref="H32:I32"/>
    <mergeCell ref="K32:L32"/>
    <mergeCell ref="H34:I34"/>
    <mergeCell ref="K34:L34"/>
  </mergeCells>
  <hyperlinks>
    <hyperlink ref="W37" r:id="rId1" display="file:///C:\Recursonatu50\actividades%20%20grupo%20de%20control%20y%20seguimiento%202018\OPERATIVOS"/>
    <hyperlink ref="W35" r:id="rId2" display="file:///C:\Recursonatu50\compartida2\CONCEPTOS%20TECNICOS%20GRUPO%20DE%20CONTROL%20Y%20SEGUIMIENTO%202018\PUEAA%202018"/>
    <hyperlink ref="W36" r:id="rId3" display="file:///\\Recursonatu50\actividades%20%20grupo%20de%20control%20y%20seguimiento%202017\SEGUIMIENTO"/>
    <hyperlink ref="W38" r:id="rId4" display="file:///C:\Recursonatu50\actividades%20%20grupo%20de%20control%20y%20seguimiento%202018\SEGUIMIENTO"/>
  </hyperlink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2" scale="50" r:id="rId8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2018-07-10T16:44:40Z</cp:lastPrinted>
  <dcterms:created xsi:type="dcterms:W3CDTF">2009-04-01T16:45:05Z</dcterms:created>
  <dcterms:modified xsi:type="dcterms:W3CDTF">2018-10-10T15:53:43Z</dcterms:modified>
  <cp:category/>
  <cp:version/>
  <cp:contentType/>
  <cp:contentStatus/>
</cp:coreProperties>
</file>