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OA-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<sst xmlns="http://schemas.openxmlformats.org/spreadsheetml/2006/main" count="88" uniqueCount="75">
  <si>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</si>
  <si>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</si>
  <si>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</si>
  <si>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</si>
  <si>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</si>
  <si>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</si>
  <si>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</si>
  <si>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</si>
  <si>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</si>
  <si>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</si>
  <si>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</si>
  <si>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</si>
  <si>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</si>
  <si>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</si>
  <si>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</si>
  <si>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</si>
  <si>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</si>
  <si>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</si>
  <si>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</si>
  <si>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</si>
  <si>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</si>
  <si>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</si>
  <si>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</si>
  <si>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</si>
  <si>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</si>
  <si>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</si>
  <si>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</si>
  <si>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</si>
  <si>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</si>
  <si>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</si>
  <si>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</si>
  <si>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</si>
  <si>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</si>
  <si>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</si>
  <si>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</si>
  <si>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</si>
  <si>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</si>
  <si>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</si>
  <si>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</si>
  <si>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</si>
  <si>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</si>
  <si>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</si>
  <si>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</si>
  <si>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</si>
  <si>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</si>
  <si>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</si>
  <si>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</si>
  <si>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</si>
  <si>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</si>
  <si>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</si>
  <si>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</si>
  <si>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</si>
  <si>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</si>
  <si>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</si>
  <si>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</si>
  <si>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JAIRO IGNACIO GARCIA RODRIGUEZ</t>
  </si>
  <si>
    <t>Subdirector de Ecosistemas y Gestión Ambiental</t>
  </si>
  <si>
    <t xml:space="preserve">MES EVALUADO 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</si>
  <si>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</si>
  <si>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JUNIO</t>
  </si>
  <si>
    <t>NOVIEMBRE</t>
  </si>
  <si>
    <t>Versión 0</t>
  </si>
  <si>
    <t>530 906 02 01 04 90</t>
  </si>
  <si>
    <t>Implementar acciones de manejo contempladas en los PMA Y/O en PO Ecoturistico</t>
  </si>
  <si>
    <t>12 monitoreos</t>
  </si>
  <si>
    <t xml:space="preserve">4 acciones </t>
  </si>
  <si>
    <t>No. De monitoreos realizados/No. De monitoreos programados</t>
  </si>
  <si>
    <t>No. De acciones de manejo  realizadas/No. De acciones programados</t>
  </si>
  <si>
    <t>1</t>
  </si>
  <si>
    <t>ECOSISTEMAS22/G:\COMPARTIDA\CORPOBOYACA 2018/PMA AREAS PROTEGIDAS</t>
  </si>
  <si>
    <t>MAYO</t>
  </si>
  <si>
    <t>Carpeta del convenio 2016-014 que se encuentra en la Secretaria General y Juridica oficina de contratación.</t>
  </si>
  <si>
    <t xml:space="preserve">CNV-2016014 con la UNIVERSIDAD PEDAGOGICA Y TECNOLOGICA DE COLOMBIA-UPTC, para el monitoreo espacial y temporal de la estructura de aves acuaticas y terrestres en el AICA Lago de Tota. Se realiza el quinto monitoreo para el año 2018, el ejecutor presenta los documentos e informes para realizar el primer desembolso para el año 2018. Se presenta informe trimestral para revisón. </t>
  </si>
  <si>
    <t xml:space="preserve">Se estan concertando los terminos para la ejecución de los proyectos aprobados en el marco de la convocatoria BIO, "Protocolo para la valoración de carbono en suelos de paramo" y "Estrategias de propagación invitro de Espeletias y Ericaceas". Se estan realizando los terminos para realizar convenio con el fondo Mixto para implementación de acciones de sensibilización y divulgación en torno a las áreas protegidas de la jurisdicción. en el PNR Siscunsí - Ocetá se avanza en la caracterización socioeconomica  en predios aledaños a las áreas para restauración y en actividades de monitoreo de fauna silvestre. En el PNR Serranía de las Quinchas: se continua con procesos de mantenimiento de restauración y manejo de fauna silvestre. en el PNR Serranía El Peligro: se formuló un proyecto para implementación del plan de ordenamiento ecoturistico y se presentó al Ministerio de Medio Ambiente - Negocios Verdes, el cual se encuentra en fase de evaluación. </t>
  </si>
  <si>
    <t>5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</si>
</sst>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d&quot; de &quot;mmmm&quot; de &quot;yyyy"/>
    <numFmt numFmtId="190" formatCode="[$-240A]h:mm:ss\ AM/PM"/>
    <numFmt numFmtId="191" formatCode="0.0%"/>
    <numFmt numFmtId="192" formatCode="_(* #,##0.0_);_(* \(#,##0.0\);_(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49" fontId="0" fillId="0" borderId="10" xfId="49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187" fontId="19" fillId="0" borderId="16" xfId="0" applyNumberFormat="1" applyFont="1" applyFill="1" applyBorder="1" applyAlignment="1" applyProtection="1">
      <alignment horizontal="left" vertical="center"/>
      <protection/>
    </xf>
    <xf numFmtId="187" fontId="19" fillId="0" borderId="17" xfId="5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19" xfId="49" applyNumberFormat="1" applyFont="1" applyFill="1" applyBorder="1" applyAlignment="1" applyProtection="1">
      <alignment horizontal="center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0" xfId="55" applyFont="1" applyBorder="1" applyAlignment="1" applyProtection="1">
      <alignment horizontal="center" vertical="center" wrapText="1"/>
      <protection locked="0"/>
    </xf>
    <xf numFmtId="9" fontId="0" fillId="0" borderId="21" xfId="50" applyNumberFormat="1" applyFont="1" applyFill="1" applyBorder="1" applyAlignment="1" applyProtection="1">
      <alignment horizontal="center" vertical="center" wrapText="1"/>
      <protection/>
    </xf>
    <xf numFmtId="9" fontId="19" fillId="0" borderId="10" xfId="55" applyFont="1" applyBorder="1" applyAlignment="1" applyProtection="1">
      <alignment horizontal="center" vertical="center"/>
      <protection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20" xfId="0" applyNumberFormat="1" applyFont="1" applyBorder="1" applyAlignment="1" applyProtection="1">
      <alignment vertical="top" wrapText="1"/>
      <protection/>
    </xf>
    <xf numFmtId="14" fontId="0" fillId="0" borderId="22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0" fontId="0" fillId="0" borderId="10" xfId="49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vertical="center" wrapText="1"/>
    </xf>
    <xf numFmtId="187" fontId="0" fillId="25" borderId="10" xfId="50" applyNumberFormat="1" applyFont="1" applyFill="1" applyBorder="1" applyAlignment="1">
      <alignment horizontal="right" vertical="center" wrapText="1"/>
    </xf>
    <xf numFmtId="9" fontId="0" fillId="25" borderId="10" xfId="49" applyNumberFormat="1" applyFont="1" applyFill="1" applyBorder="1" applyAlignment="1" applyProtection="1">
      <alignment horizontal="center" vertical="center" wrapText="1"/>
      <protection/>
    </xf>
    <xf numFmtId="9" fontId="19" fillId="25" borderId="10" xfId="55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187" fontId="0" fillId="0" borderId="10" xfId="0" applyNumberFormat="1" applyBorder="1" applyAlignment="1" applyProtection="1">
      <alignment vertical="center" wrapText="1"/>
      <protection locked="0"/>
    </xf>
    <xf numFmtId="49" fontId="0" fillId="0" borderId="10" xfId="49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1" fontId="19" fillId="0" borderId="24" xfId="49" applyNumberFormat="1" applyFont="1" applyBorder="1" applyAlignment="1" applyProtection="1">
      <alignment horizontal="right" vertical="center"/>
      <protection/>
    </xf>
    <xf numFmtId="1" fontId="19" fillId="0" borderId="25" xfId="49" applyNumberFormat="1" applyFont="1" applyBorder="1" applyAlignment="1" applyProtection="1">
      <alignment horizontal="right" vertical="center"/>
      <protection/>
    </xf>
    <xf numFmtId="14" fontId="21" fillId="0" borderId="20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right" vertical="center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49" fontId="19" fillId="0" borderId="26" xfId="49" applyNumberFormat="1" applyFont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0" fontId="0" fillId="0" borderId="28" xfId="0" applyFont="1" applyFill="1" applyBorder="1" applyAlignment="1" applyProtection="1">
      <alignment horizontal="justify" vertical="center" wrapText="1"/>
      <protection/>
    </xf>
    <xf numFmtId="0" fontId="0" fillId="0" borderId="29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31" xfId="0" applyFont="1" applyFill="1" applyBorder="1" applyAlignment="1" applyProtection="1">
      <alignment horizontal="justify" vertical="center" wrapText="1"/>
      <protection/>
    </xf>
    <xf numFmtId="0" fontId="0" fillId="0" borderId="32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justify" vertical="center" wrapText="1"/>
      <protection/>
    </xf>
    <xf numFmtId="0" fontId="0" fillId="0" borderId="34" xfId="0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1" fontId="0" fillId="0" borderId="27" xfId="0" applyNumberFormat="1" applyFont="1" applyFill="1" applyBorder="1" applyAlignment="1" applyProtection="1">
      <alignment horizontal="justify" vertical="center" wrapText="1"/>
      <protection/>
    </xf>
    <xf numFmtId="1" fontId="0" fillId="0" borderId="28" xfId="0" applyNumberFormat="1" applyFont="1" applyFill="1" applyBorder="1" applyAlignment="1" applyProtection="1">
      <alignment horizontal="justify" vertical="center" wrapText="1"/>
      <protection/>
    </xf>
    <xf numFmtId="1" fontId="0" fillId="0" borderId="29" xfId="0" applyNumberFormat="1" applyFont="1" applyFill="1" applyBorder="1" applyAlignment="1" applyProtection="1">
      <alignment horizontal="justify" vertical="center" wrapText="1"/>
      <protection/>
    </xf>
    <xf numFmtId="1" fontId="0" fillId="0" borderId="30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31" xfId="0" applyNumberFormat="1" applyFont="1" applyFill="1" applyBorder="1" applyAlignment="1" applyProtection="1">
      <alignment horizontal="justify" vertical="center" wrapText="1"/>
      <protection/>
    </xf>
    <xf numFmtId="1" fontId="0" fillId="0" borderId="32" xfId="0" applyNumberFormat="1" applyFont="1" applyFill="1" applyBorder="1" applyAlignment="1" applyProtection="1">
      <alignment horizontal="justify" vertical="center" wrapText="1"/>
      <protection/>
    </xf>
    <xf numFmtId="1" fontId="0" fillId="0" borderId="33" xfId="0" applyNumberFormat="1" applyFont="1" applyFill="1" applyBorder="1" applyAlignment="1" applyProtection="1">
      <alignment horizontal="justify" vertical="center" wrapText="1"/>
      <protection/>
    </xf>
    <xf numFmtId="1" fontId="0" fillId="0" borderId="34" xfId="0" applyNumberFormat="1" applyFont="1" applyFill="1" applyBorder="1" applyAlignment="1" applyProtection="1">
      <alignment horizontal="justify" vertical="center" wrapText="1"/>
      <protection/>
    </xf>
    <xf numFmtId="49" fontId="29" fillId="0" borderId="0" xfId="49" applyNumberFormat="1" applyFont="1" applyFill="1" applyBorder="1" applyAlignment="1" applyProtection="1">
      <alignment horizontal="center" vertical="center"/>
      <protection locked="0"/>
    </xf>
    <xf numFmtId="9" fontId="0" fillId="0" borderId="20" xfId="0" applyNumberFormat="1" applyFont="1" applyBorder="1" applyAlignment="1">
      <alignment horizontal="center" vertical="center" wrapText="1"/>
    </xf>
    <xf numFmtId="9" fontId="0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91" fontId="0" fillId="0" borderId="10" xfId="55" applyNumberFormat="1" applyFont="1" applyBorder="1" applyAlignment="1" applyProtection="1">
      <alignment horizontal="center" vertical="center" wrapText="1"/>
      <protection locked="0"/>
    </xf>
    <xf numFmtId="9" fontId="0" fillId="0" borderId="10" xfId="55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 locked="0"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28" xfId="0" applyFont="1" applyFill="1" applyBorder="1" applyAlignment="1" applyProtection="1">
      <alignment horizontal="left" vertical="center" wrapText="1"/>
      <protection/>
    </xf>
    <xf numFmtId="0" fontId="19" fillId="16" borderId="29" xfId="0" applyFont="1" applyFill="1" applyBorder="1" applyAlignment="1" applyProtection="1">
      <alignment horizontal="left" vertical="center" wrapText="1"/>
      <protection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31" xfId="0" applyFont="1" applyFill="1" applyBorder="1" applyAlignment="1" applyProtection="1">
      <alignment horizontal="left" vertical="center" wrapText="1"/>
      <protection/>
    </xf>
    <xf numFmtId="0" fontId="19" fillId="16" borderId="37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5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26" borderId="10" xfId="0" applyFont="1" applyFill="1" applyBorder="1" applyAlignment="1" applyProtection="1">
      <alignment horizontal="center" vertical="center"/>
      <protection locked="0"/>
    </xf>
    <xf numFmtId="0" fontId="19" fillId="16" borderId="38" xfId="0" applyFont="1" applyFill="1" applyBorder="1" applyAlignment="1" applyProtection="1">
      <alignment horizontal="left" vertical="center" wrapText="1"/>
      <protection/>
    </xf>
    <xf numFmtId="0" fontId="19" fillId="16" borderId="39" xfId="0" applyFont="1" applyFill="1" applyBorder="1" applyAlignment="1" applyProtection="1">
      <alignment horizontal="left" vertical="center" wrapText="1"/>
      <protection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49" fontId="23" fillId="0" borderId="26" xfId="49" applyNumberFormat="1" applyFont="1" applyBorder="1" applyAlignment="1" applyProtection="1">
      <alignment horizontal="center" vertical="center" wrapText="1"/>
      <protection locked="0"/>
    </xf>
    <xf numFmtId="0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30" fillId="0" borderId="10" xfId="49" applyNumberFormat="1" applyFont="1" applyBorder="1" applyAlignment="1" applyProtection="1">
      <alignment horizontal="center" vertical="center" wrapText="1"/>
      <protection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Millares_Libro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guatibonza\Downloads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guatibonza\Downloads\FEV-16%20Restaurar%20areas%20con%20vocacion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guatibonza\Downloads\FEV-16%20Conservacion%20areas%20declara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 "/>
      <sheetName val="POA H.D."/>
      <sheetName val="POA H.C. "/>
    </sheetNames>
    <sheetDataSet>
      <sheetData sheetId="0">
        <row r="6">
          <cell r="D6" t="str">
            <v>CONOCIMIENTO, CONSERVACIÓN Y USO DE LOS RECURSOS NATURALES Y LA BIODIVERSIDAD</v>
          </cell>
        </row>
        <row r="7">
          <cell r="D7" t="str">
            <v>Conservación, Restauración y Manejo de Ecosistemas y Biodiversidad</v>
          </cell>
        </row>
        <row r="8">
          <cell r="D8" t="str">
            <v>Implementación de estrategias para la  conservación y la restauración de ecosistemas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9">
          <cell r="D9" t="str">
            <v>Medidas de conservación en áreas protegidas declaradas</v>
          </cell>
        </row>
        <row r="14">
          <cell r="B14" t="str">
            <v>Implementación de medidas de conservación de manejo en áreas protegidas</v>
          </cell>
          <cell r="F14" t="str">
            <v>Realizar el Monitoreo del AICA Lago de Tota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showGridLines="0" tabSelected="1" zoomScale="90" zoomScaleNormal="90" zoomScalePageLayoutView="0" workbookViewId="0" topLeftCell="Q22">
      <selection activeCell="V27" sqref="V27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10" hidden="1" customWidth="1"/>
    <col min="9" max="9" width="50.00390625" style="10" customWidth="1"/>
    <col min="10" max="10" width="25.140625" style="1" customWidth="1"/>
    <col min="11" max="11" width="21.57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1" customWidth="1"/>
    <col min="19" max="19" width="20.7109375" style="11" customWidth="1"/>
    <col min="20" max="20" width="20.8515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89.00390625" style="1" customWidth="1"/>
    <col min="25" max="25" width="54.57421875" style="1" customWidth="1"/>
    <col min="26" max="16384" width="11.421875" style="1" customWidth="1"/>
  </cols>
  <sheetData>
    <row r="1" spans="1:24" ht="60" customHeight="1">
      <c r="A1" s="145"/>
      <c r="B1" s="145"/>
      <c r="C1" s="145"/>
      <c r="D1" s="147" t="s">
        <v>18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4" t="s">
        <v>45</v>
      </c>
      <c r="V1" s="144"/>
      <c r="W1" s="144"/>
      <c r="X1" s="144"/>
    </row>
    <row r="2" spans="1:24" ht="21.75" customHeight="1">
      <c r="A2" s="145"/>
      <c r="B2" s="145"/>
      <c r="C2" s="145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5" t="s">
        <v>19</v>
      </c>
      <c r="V2" s="145"/>
      <c r="W2" s="145"/>
      <c r="X2" s="145"/>
    </row>
    <row r="3" spans="1:24" ht="19.5" customHeight="1">
      <c r="A3" s="145"/>
      <c r="B3" s="145"/>
      <c r="C3" s="145"/>
      <c r="D3" s="147" t="s">
        <v>20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61" t="s">
        <v>22</v>
      </c>
      <c r="V3" s="162"/>
      <c r="W3" s="163"/>
      <c r="X3" s="2" t="s">
        <v>23</v>
      </c>
    </row>
    <row r="4" spans="1:24" ht="19.5" customHeight="1">
      <c r="A4" s="145"/>
      <c r="B4" s="145"/>
      <c r="C4" s="145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61" t="s">
        <v>61</v>
      </c>
      <c r="V4" s="162"/>
      <c r="W4" s="163"/>
      <c r="X4" s="3">
        <v>43003</v>
      </c>
    </row>
    <row r="5" spans="1:24" ht="31.5" customHeight="1">
      <c r="A5" s="146" t="s">
        <v>21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5"/>
      <c r="L7" s="15"/>
      <c r="M7" s="15"/>
      <c r="N7" s="15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7"/>
      <c r="L8" s="17"/>
      <c r="M8" s="17"/>
      <c r="N8" s="17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7"/>
      <c r="L9" s="17"/>
      <c r="M9" s="17"/>
      <c r="N9" s="17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19"/>
      <c r="B10" s="20"/>
      <c r="C10" s="20"/>
      <c r="D10" s="22"/>
      <c r="E10" s="22"/>
      <c r="F10" s="22"/>
      <c r="G10" s="22"/>
      <c r="H10" s="21"/>
      <c r="I10" s="21"/>
      <c r="J10" s="22"/>
      <c r="K10" s="22"/>
      <c r="L10" s="22"/>
      <c r="M10" s="22"/>
      <c r="N10" s="22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148" t="s">
        <v>5</v>
      </c>
      <c r="B11" s="149"/>
      <c r="C11" s="149"/>
      <c r="D11" s="137" t="str">
        <f>'[2]POA H.A.'!$D$6</f>
        <v>CONOCIMIENTO, CONSERVACIÓN Y USO DE LOS RECURSOS NATURALES Y LA BIODIVERSIDAD</v>
      </c>
      <c r="E11" s="137"/>
      <c r="F11" s="137"/>
      <c r="G11" s="137"/>
      <c r="H11" s="137"/>
      <c r="I11" s="137"/>
      <c r="J11" s="23" t="s">
        <v>2</v>
      </c>
      <c r="K11" s="23" t="s">
        <v>3</v>
      </c>
      <c r="L11" s="46"/>
      <c r="M11" s="164" t="s">
        <v>24</v>
      </c>
      <c r="N11" s="165"/>
      <c r="O11" s="98" t="s">
        <v>57</v>
      </c>
      <c r="P11" s="98"/>
      <c r="Q11" s="98"/>
      <c r="R11" s="98"/>
      <c r="S11" s="102" t="s">
        <v>48</v>
      </c>
      <c r="T11" s="102">
        <v>2018</v>
      </c>
      <c r="U11" s="48"/>
      <c r="V11" s="48"/>
      <c r="W11" s="48"/>
      <c r="X11" s="48"/>
    </row>
    <row r="12" spans="1:24" ht="22.5" customHeight="1">
      <c r="A12" s="128" t="s">
        <v>29</v>
      </c>
      <c r="B12" s="129"/>
      <c r="C12" s="130"/>
      <c r="D12" s="88" t="str">
        <f>'[2]POA H.A.'!$D$7</f>
        <v>Conservación, Restauración y Manejo de Ecosistemas y Biodiversidad</v>
      </c>
      <c r="E12" s="89"/>
      <c r="F12" s="89"/>
      <c r="G12" s="89"/>
      <c r="H12" s="89"/>
      <c r="I12" s="90"/>
      <c r="J12" s="24" t="s">
        <v>4</v>
      </c>
      <c r="K12" s="25">
        <v>169000000</v>
      </c>
      <c r="L12" s="26"/>
      <c r="M12" s="166"/>
      <c r="N12" s="167"/>
      <c r="O12" s="16" t="s">
        <v>70</v>
      </c>
      <c r="P12" s="16" t="s">
        <v>59</v>
      </c>
      <c r="Q12" s="16" t="s">
        <v>60</v>
      </c>
      <c r="R12" s="16" t="s">
        <v>0</v>
      </c>
      <c r="S12" s="103"/>
      <c r="T12" s="103"/>
      <c r="U12" s="8"/>
      <c r="V12" s="8"/>
      <c r="W12" s="8"/>
      <c r="X12" s="8"/>
    </row>
    <row r="13" spans="1:24" ht="23.25" customHeight="1">
      <c r="A13" s="131"/>
      <c r="B13" s="132"/>
      <c r="C13" s="133"/>
      <c r="D13" s="91"/>
      <c r="E13" s="92"/>
      <c r="F13" s="92"/>
      <c r="G13" s="92"/>
      <c r="H13" s="92"/>
      <c r="I13" s="93"/>
      <c r="J13" s="27" t="s">
        <v>6</v>
      </c>
      <c r="K13" s="29" t="s">
        <v>7</v>
      </c>
      <c r="L13" s="26"/>
      <c r="M13" s="168"/>
      <c r="N13" s="169"/>
      <c r="O13" s="72"/>
      <c r="P13" s="18" t="s">
        <v>49</v>
      </c>
      <c r="Q13" s="18"/>
      <c r="R13" s="18"/>
      <c r="S13" s="104"/>
      <c r="T13" s="104"/>
      <c r="U13" s="8"/>
      <c r="V13" s="8"/>
      <c r="W13" s="8"/>
      <c r="X13" s="8"/>
    </row>
    <row r="14" spans="1:24" ht="15.75" customHeight="1" thickBot="1">
      <c r="A14" s="134"/>
      <c r="B14" s="135"/>
      <c r="C14" s="136"/>
      <c r="D14" s="94"/>
      <c r="E14" s="95"/>
      <c r="F14" s="95"/>
      <c r="G14" s="95"/>
      <c r="H14" s="95"/>
      <c r="I14" s="96"/>
      <c r="J14" s="27" t="s">
        <v>8</v>
      </c>
      <c r="K14" s="29" t="s">
        <v>7</v>
      </c>
      <c r="L14" s="30"/>
      <c r="M14" s="28"/>
      <c r="N14" s="31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4" ht="15.75" customHeight="1">
      <c r="A15" s="128" t="s">
        <v>50</v>
      </c>
      <c r="B15" s="129"/>
      <c r="C15" s="130"/>
      <c r="D15" s="88" t="str">
        <f>'[2]POA H.A.'!$D$8</f>
        <v>Implementación de estrategias para la  conservación y la restauración de ecosistemas</v>
      </c>
      <c r="E15" s="89"/>
      <c r="F15" s="89"/>
      <c r="G15" s="89"/>
      <c r="H15" s="89"/>
      <c r="I15" s="90"/>
      <c r="J15" s="27" t="s">
        <v>9</v>
      </c>
      <c r="K15" s="29" t="s">
        <v>7</v>
      </c>
      <c r="L15" s="30"/>
      <c r="M15" s="28"/>
      <c r="N15" s="31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131"/>
      <c r="B16" s="132"/>
      <c r="C16" s="133"/>
      <c r="D16" s="91"/>
      <c r="E16" s="92"/>
      <c r="F16" s="92"/>
      <c r="G16" s="92"/>
      <c r="H16" s="92"/>
      <c r="I16" s="93"/>
      <c r="J16" s="27" t="s">
        <v>10</v>
      </c>
      <c r="K16" s="29" t="s">
        <v>7</v>
      </c>
      <c r="L16" s="30"/>
      <c r="M16" s="28"/>
      <c r="N16" s="31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34"/>
      <c r="B17" s="135"/>
      <c r="C17" s="136"/>
      <c r="D17" s="94"/>
      <c r="E17" s="95"/>
      <c r="F17" s="95"/>
      <c r="G17" s="95"/>
      <c r="H17" s="95"/>
      <c r="I17" s="96"/>
      <c r="J17" s="27" t="s">
        <v>31</v>
      </c>
      <c r="K17" s="29" t="s">
        <v>7</v>
      </c>
      <c r="L17" s="30"/>
      <c r="M17" s="28"/>
      <c r="N17" s="31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128" t="s">
        <v>51</v>
      </c>
      <c r="B18" s="129"/>
      <c r="C18" s="130"/>
      <c r="D18" s="105" t="str">
        <f>'[3]POA H.A.'!$D$9</f>
        <v>Medidas de conservación en áreas protegidas declaradas</v>
      </c>
      <c r="E18" s="106"/>
      <c r="F18" s="106"/>
      <c r="G18" s="106"/>
      <c r="H18" s="106"/>
      <c r="I18" s="107"/>
      <c r="J18" s="27" t="s">
        <v>32</v>
      </c>
      <c r="K18" s="29" t="s">
        <v>7</v>
      </c>
      <c r="L18" s="30"/>
      <c r="M18" s="28"/>
      <c r="N18" s="31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131"/>
      <c r="B19" s="132"/>
      <c r="C19" s="133"/>
      <c r="D19" s="108"/>
      <c r="E19" s="109"/>
      <c r="F19" s="109"/>
      <c r="G19" s="109"/>
      <c r="H19" s="109"/>
      <c r="I19" s="110"/>
      <c r="J19" s="27" t="s">
        <v>33</v>
      </c>
      <c r="K19" s="29" t="s">
        <v>7</v>
      </c>
      <c r="L19" s="30"/>
      <c r="M19" s="28"/>
      <c r="N19" s="31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34"/>
      <c r="B20" s="135"/>
      <c r="C20" s="136"/>
      <c r="D20" s="111"/>
      <c r="E20" s="112"/>
      <c r="F20" s="112"/>
      <c r="G20" s="112"/>
      <c r="H20" s="112"/>
      <c r="I20" s="113"/>
      <c r="J20" s="27" t="s">
        <v>34</v>
      </c>
      <c r="K20" s="29" t="s">
        <v>7</v>
      </c>
      <c r="L20" s="30"/>
      <c r="M20" s="28"/>
      <c r="N20" s="31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128" t="s">
        <v>30</v>
      </c>
      <c r="B21" s="129"/>
      <c r="C21" s="130"/>
      <c r="D21" s="105" t="s">
        <v>62</v>
      </c>
      <c r="E21" s="106"/>
      <c r="F21" s="106"/>
      <c r="G21" s="106"/>
      <c r="H21" s="106"/>
      <c r="I21" s="107"/>
      <c r="J21" s="27" t="s">
        <v>35</v>
      </c>
      <c r="K21" s="29" t="s">
        <v>7</v>
      </c>
      <c r="L21" s="30"/>
      <c r="M21" s="28"/>
      <c r="N21" s="31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131"/>
      <c r="B22" s="132"/>
      <c r="C22" s="133"/>
      <c r="D22" s="108"/>
      <c r="E22" s="109"/>
      <c r="F22" s="109"/>
      <c r="G22" s="109"/>
      <c r="H22" s="109"/>
      <c r="I22" s="110"/>
      <c r="J22" s="27" t="s">
        <v>36</v>
      </c>
      <c r="K22" s="50" t="s">
        <v>7</v>
      </c>
      <c r="L22" s="30"/>
      <c r="M22" s="28"/>
      <c r="N22" s="31"/>
      <c r="O22" s="8"/>
      <c r="P22" s="8"/>
      <c r="Q22" s="8"/>
      <c r="R22" s="8"/>
      <c r="S22" s="8"/>
      <c r="T22" s="8"/>
      <c r="U22" s="8"/>
      <c r="V22" s="8"/>
      <c r="W22" s="8"/>
      <c r="X22" s="8"/>
      <c r="Y22" s="14"/>
    </row>
    <row r="23" spans="1:25" ht="15.75" customHeight="1">
      <c r="A23" s="131"/>
      <c r="B23" s="132"/>
      <c r="C23" s="133"/>
      <c r="D23" s="108"/>
      <c r="E23" s="109"/>
      <c r="F23" s="109"/>
      <c r="G23" s="109"/>
      <c r="H23" s="109"/>
      <c r="I23" s="110"/>
      <c r="J23" s="49" t="s">
        <v>39</v>
      </c>
      <c r="K23" s="51">
        <f>SUM(K12:K22)</f>
        <v>169000000</v>
      </c>
      <c r="L23" s="64"/>
      <c r="M23" s="28"/>
      <c r="N23" s="31"/>
      <c r="O23" s="127"/>
      <c r="P23" s="127"/>
      <c r="Q23" s="114"/>
      <c r="R23" s="114"/>
      <c r="S23" s="8"/>
      <c r="T23" s="8"/>
      <c r="U23" s="8"/>
      <c r="V23" s="8"/>
      <c r="W23" s="8"/>
      <c r="X23" s="8"/>
      <c r="Y23" s="14"/>
    </row>
    <row r="24" spans="1:25" ht="30.75" customHeight="1">
      <c r="A24" s="98" t="s">
        <v>11</v>
      </c>
      <c r="B24" s="97" t="s">
        <v>43</v>
      </c>
      <c r="C24" s="97"/>
      <c r="D24" s="97"/>
      <c r="E24" s="97"/>
      <c r="F24" s="97"/>
      <c r="G24" s="43"/>
      <c r="H24" s="43"/>
      <c r="I24" s="138" t="s">
        <v>44</v>
      </c>
      <c r="J24" s="139" t="str">
        <f>CONCATENATE("METAS AÑO ",T11," POA")</f>
        <v>METAS AÑO 2018 POA</v>
      </c>
      <c r="K24" s="140"/>
      <c r="L24" s="170" t="str">
        <f>CONCATENATE("METAS AÑO ",T11," P.A.")</f>
        <v>METAS AÑO 2018 P.A.</v>
      </c>
      <c r="M24" s="97" t="s">
        <v>42</v>
      </c>
      <c r="N24" s="97"/>
      <c r="O24" s="157" t="str">
        <f>CONCATENATE("AVANCE METAS POA ",T11)</f>
        <v>AVANCE METAS POA 2018</v>
      </c>
      <c r="P24" s="157"/>
      <c r="Q24" s="157" t="str">
        <f>CONCATENATE("AVANCE METAS PA ",T11)</f>
        <v>AVANCE METAS PA 2018</v>
      </c>
      <c r="R24" s="157"/>
      <c r="S24" s="153" t="s">
        <v>26</v>
      </c>
      <c r="T24" s="152" t="s">
        <v>27</v>
      </c>
      <c r="U24" s="101" t="s">
        <v>28</v>
      </c>
      <c r="V24" s="152" t="s">
        <v>46</v>
      </c>
      <c r="W24" s="101" t="s">
        <v>47</v>
      </c>
      <c r="X24" s="150" t="s">
        <v>40</v>
      </c>
      <c r="Y24" s="99" t="s">
        <v>58</v>
      </c>
    </row>
    <row r="25" spans="1:25" ht="12.75" customHeight="1">
      <c r="A25" s="98"/>
      <c r="B25" s="97"/>
      <c r="C25" s="97"/>
      <c r="D25" s="97"/>
      <c r="E25" s="97"/>
      <c r="F25" s="97"/>
      <c r="G25" s="44"/>
      <c r="H25" s="97" t="s">
        <v>12</v>
      </c>
      <c r="I25" s="138"/>
      <c r="J25" s="141"/>
      <c r="K25" s="140"/>
      <c r="L25" s="170"/>
      <c r="M25" s="97"/>
      <c r="N25" s="97"/>
      <c r="O25" s="151" t="s">
        <v>25</v>
      </c>
      <c r="P25" s="150" t="s">
        <v>17</v>
      </c>
      <c r="Q25" s="156" t="s">
        <v>25</v>
      </c>
      <c r="R25" s="87" t="s">
        <v>17</v>
      </c>
      <c r="S25" s="154"/>
      <c r="T25" s="152"/>
      <c r="U25" s="101"/>
      <c r="V25" s="152"/>
      <c r="W25" s="101"/>
      <c r="X25" s="150"/>
      <c r="Y25" s="100"/>
    </row>
    <row r="26" spans="1:25" ht="30.75" customHeight="1">
      <c r="A26" s="98"/>
      <c r="B26" s="97"/>
      <c r="C26" s="97"/>
      <c r="D26" s="97"/>
      <c r="E26" s="97"/>
      <c r="F26" s="97"/>
      <c r="G26" s="44"/>
      <c r="H26" s="97"/>
      <c r="I26" s="138"/>
      <c r="J26" s="142"/>
      <c r="K26" s="143"/>
      <c r="L26" s="170"/>
      <c r="M26" s="97"/>
      <c r="N26" s="97"/>
      <c r="O26" s="151"/>
      <c r="P26" s="150"/>
      <c r="Q26" s="156"/>
      <c r="R26" s="87"/>
      <c r="S26" s="155"/>
      <c r="T26" s="152"/>
      <c r="U26" s="101"/>
      <c r="V26" s="152"/>
      <c r="W26" s="101"/>
      <c r="X26" s="150"/>
      <c r="Y26" s="100"/>
    </row>
    <row r="27" spans="1:25" ht="66.75" customHeight="1">
      <c r="A27" s="73">
        <v>1</v>
      </c>
      <c r="B27" s="121" t="str">
        <f>'[3]POA H.A.'!$B$14</f>
        <v>Implementación de medidas de conservación de manejo en áreas protegidas</v>
      </c>
      <c r="C27" s="122"/>
      <c r="D27" s="122"/>
      <c r="E27" s="122"/>
      <c r="F27" s="123"/>
      <c r="G27" s="66"/>
      <c r="H27" s="32"/>
      <c r="I27" s="63" t="str">
        <f>'[3]POA H.A.'!F14</f>
        <v>Realizar el Monitoreo del AICA Lago de Tota</v>
      </c>
      <c r="J27" s="117" t="s">
        <v>64</v>
      </c>
      <c r="K27" s="118"/>
      <c r="L27" s="171">
        <v>1</v>
      </c>
      <c r="M27" s="115" t="s">
        <v>66</v>
      </c>
      <c r="N27" s="116"/>
      <c r="O27" s="9" t="s">
        <v>74</v>
      </c>
      <c r="P27" s="56">
        <f>O27/12</f>
        <v>0.4166666666666667</v>
      </c>
      <c r="Q27" s="119">
        <f>AVERAGE(P27:P28)</f>
        <v>0.33333333333333337</v>
      </c>
      <c r="R27" s="119">
        <f>Q27/L27</f>
        <v>0.33333333333333337</v>
      </c>
      <c r="S27" s="67">
        <v>46000000</v>
      </c>
      <c r="T27" s="67">
        <v>45999264</v>
      </c>
      <c r="U27" s="68">
        <f>T27/S27</f>
        <v>0.999984</v>
      </c>
      <c r="V27" s="67">
        <v>399994</v>
      </c>
      <c r="W27" s="69">
        <f>V27/S27</f>
        <v>0.008695521739130435</v>
      </c>
      <c r="X27" s="65" t="s">
        <v>72</v>
      </c>
      <c r="Y27" s="70" t="s">
        <v>71</v>
      </c>
    </row>
    <row r="28" spans="1:25" ht="127.5" customHeight="1" thickBot="1">
      <c r="A28" s="74"/>
      <c r="B28" s="124"/>
      <c r="C28" s="125"/>
      <c r="D28" s="125"/>
      <c r="E28" s="125"/>
      <c r="F28" s="126"/>
      <c r="G28" s="66"/>
      <c r="H28" s="32"/>
      <c r="I28" s="63" t="s">
        <v>63</v>
      </c>
      <c r="J28" s="117" t="s">
        <v>65</v>
      </c>
      <c r="K28" s="118" t="s">
        <v>65</v>
      </c>
      <c r="L28" s="172"/>
      <c r="M28" s="115" t="s">
        <v>67</v>
      </c>
      <c r="N28" s="116" t="s">
        <v>67</v>
      </c>
      <c r="O28" s="9" t="s">
        <v>68</v>
      </c>
      <c r="P28" s="56">
        <f>O28/4</f>
        <v>0.25</v>
      </c>
      <c r="Q28" s="119"/>
      <c r="R28" s="120"/>
      <c r="S28" s="67">
        <v>123000000</v>
      </c>
      <c r="T28" s="67"/>
      <c r="U28" s="68">
        <f>T28/S28</f>
        <v>0</v>
      </c>
      <c r="V28" s="67"/>
      <c r="W28" s="69">
        <f>V28/S28</f>
        <v>0</v>
      </c>
      <c r="X28" s="65" t="s">
        <v>73</v>
      </c>
      <c r="Y28" s="71" t="s">
        <v>69</v>
      </c>
    </row>
    <row r="29" spans="1:23" s="37" customFormat="1" ht="24.75" customHeight="1" thickBot="1">
      <c r="A29" s="85" t="s">
        <v>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33"/>
      <c r="Q29" s="34"/>
      <c r="R29" s="34"/>
      <c r="S29" s="35">
        <f>SUM(S27:S28)</f>
        <v>169000000</v>
      </c>
      <c r="T29" s="36">
        <f>SUM(T27:T28)</f>
        <v>45999264</v>
      </c>
      <c r="U29" s="57">
        <f>T29/S29</f>
        <v>0.27218499408284025</v>
      </c>
      <c r="V29" s="36">
        <f>SUM(V27:V28)</f>
        <v>399994</v>
      </c>
      <c r="W29" s="58">
        <f>V29/S29</f>
        <v>0.002366828402366864</v>
      </c>
    </row>
    <row r="30" spans="2:21" s="37" customFormat="1" ht="30.75" customHeight="1" thickBot="1">
      <c r="B30" s="159" t="s">
        <v>38</v>
      </c>
      <c r="C30" s="160"/>
      <c r="D30" s="38">
        <v>2</v>
      </c>
      <c r="F30" s="39" t="s">
        <v>37</v>
      </c>
      <c r="G30" s="60">
        <v>42549</v>
      </c>
      <c r="H30" s="61"/>
      <c r="I30" s="59">
        <v>43236</v>
      </c>
      <c r="J30" s="62"/>
      <c r="K30" s="62"/>
      <c r="L30" s="62"/>
      <c r="M30" s="62"/>
      <c r="N30" s="62"/>
      <c r="O30" s="47"/>
      <c r="P30" s="40">
        <f>AVERAGE(P27:P28)</f>
        <v>0.33333333333333337</v>
      </c>
      <c r="Q30" s="41"/>
      <c r="R30" s="40">
        <f>AVERAGE(R27:R28)</f>
        <v>0.33333333333333337</v>
      </c>
      <c r="S30" s="75"/>
      <c r="T30" s="76"/>
      <c r="U30" s="42"/>
    </row>
    <row r="31" spans="12:21" ht="12.75">
      <c r="L31" s="62"/>
      <c r="M31" s="62"/>
      <c r="T31" s="12"/>
      <c r="U31" s="12"/>
    </row>
    <row r="32" spans="12:21" ht="12.75">
      <c r="L32" s="62"/>
      <c r="M32" s="62"/>
      <c r="T32" s="12"/>
      <c r="U32" s="12"/>
    </row>
    <row r="33" spans="1:24" s="14" customFormat="1" ht="21.75" customHeight="1">
      <c r="A33" s="52"/>
      <c r="B33" s="53"/>
      <c r="C33" s="79" t="s">
        <v>41</v>
      </c>
      <c r="D33" s="80"/>
      <c r="E33" s="80"/>
      <c r="F33" s="81"/>
      <c r="G33" s="84" t="s">
        <v>52</v>
      </c>
      <c r="H33" s="84"/>
      <c r="I33" s="84"/>
      <c r="J33" s="84"/>
      <c r="K33" s="13"/>
      <c r="L33" s="62"/>
      <c r="M33" s="62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4" customFormat="1" ht="29.25" customHeight="1">
      <c r="A34" s="158" t="s">
        <v>14</v>
      </c>
      <c r="B34" s="158"/>
      <c r="C34" s="82" t="s">
        <v>55</v>
      </c>
      <c r="D34" s="83"/>
      <c r="E34" s="83"/>
      <c r="F34" s="78"/>
      <c r="G34" s="54" t="s">
        <v>53</v>
      </c>
      <c r="H34" s="54"/>
      <c r="I34" s="82" t="str">
        <f>'[1]POA H.A.'!G24</f>
        <v>LUZ DEYANIRA GONZALEZ CASTILLO</v>
      </c>
      <c r="J34" s="7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29.25" customHeight="1">
      <c r="A35" s="80" t="s">
        <v>15</v>
      </c>
      <c r="B35" s="81"/>
      <c r="C35" s="82" t="s">
        <v>56</v>
      </c>
      <c r="D35" s="83"/>
      <c r="E35" s="83"/>
      <c r="F35" s="78"/>
      <c r="G35" s="54" t="s">
        <v>54</v>
      </c>
      <c r="H35" s="54"/>
      <c r="I35" s="82" t="str">
        <f>'[1]POA H.A.'!G25</f>
        <v>Subdirectora de Planeación y Sistemas de Información</v>
      </c>
      <c r="J35" s="7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29.25" customHeight="1">
      <c r="A36" s="158" t="s">
        <v>13</v>
      </c>
      <c r="B36" s="158"/>
      <c r="C36" s="79"/>
      <c r="D36" s="80"/>
      <c r="E36" s="80"/>
      <c r="F36" s="81"/>
      <c r="G36" s="54"/>
      <c r="H36" s="54"/>
      <c r="I36" s="82"/>
      <c r="J36" s="7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29.25" customHeight="1">
      <c r="A37" s="158" t="s">
        <v>16</v>
      </c>
      <c r="B37" s="158"/>
      <c r="C37" s="77">
        <v>43291</v>
      </c>
      <c r="D37" s="83"/>
      <c r="E37" s="83"/>
      <c r="F37" s="78"/>
      <c r="G37" s="55">
        <v>42550</v>
      </c>
      <c r="H37" s="54"/>
      <c r="I37" s="77">
        <f>C37</f>
        <v>43291</v>
      </c>
      <c r="J37" s="7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50" ht="12.75">
      <c r="M50" s="45"/>
    </row>
  </sheetData>
  <sheetProtection/>
  <mergeCells count="71">
    <mergeCell ref="I34:J34"/>
    <mergeCell ref="I35:J35"/>
    <mergeCell ref="I36:J36"/>
    <mergeCell ref="U24:U26"/>
    <mergeCell ref="O24:P24"/>
    <mergeCell ref="T24:T26"/>
    <mergeCell ref="M28:N28"/>
    <mergeCell ref="L27:L28"/>
    <mergeCell ref="A37:B37"/>
    <mergeCell ref="A36:B36"/>
    <mergeCell ref="B30:C30"/>
    <mergeCell ref="A34:B34"/>
    <mergeCell ref="A35:B35"/>
    <mergeCell ref="U3:W3"/>
    <mergeCell ref="U4:W4"/>
    <mergeCell ref="D3:T4"/>
    <mergeCell ref="M11:N13"/>
    <mergeCell ref="L24:L26"/>
    <mergeCell ref="X24:X26"/>
    <mergeCell ref="O25:O26"/>
    <mergeCell ref="M24:N26"/>
    <mergeCell ref="V24:V26"/>
    <mergeCell ref="S24:S26"/>
    <mergeCell ref="Q25:Q26"/>
    <mergeCell ref="Q24:R24"/>
    <mergeCell ref="P25:P26"/>
    <mergeCell ref="U1:X1"/>
    <mergeCell ref="U2:X2"/>
    <mergeCell ref="A5:X5"/>
    <mergeCell ref="A1:C4"/>
    <mergeCell ref="D1:T2"/>
    <mergeCell ref="S11:S13"/>
    <mergeCell ref="A11:C11"/>
    <mergeCell ref="A18:C20"/>
    <mergeCell ref="A15:C17"/>
    <mergeCell ref="D11:I11"/>
    <mergeCell ref="I24:I26"/>
    <mergeCell ref="J24:K26"/>
    <mergeCell ref="A12:C14"/>
    <mergeCell ref="A24:A26"/>
    <mergeCell ref="B24:F26"/>
    <mergeCell ref="Q23:R23"/>
    <mergeCell ref="D21:I23"/>
    <mergeCell ref="M27:N27"/>
    <mergeCell ref="J28:K28"/>
    <mergeCell ref="Q27:Q28"/>
    <mergeCell ref="R27:R28"/>
    <mergeCell ref="J27:K27"/>
    <mergeCell ref="B27:F28"/>
    <mergeCell ref="O23:P23"/>
    <mergeCell ref="A21:C23"/>
    <mergeCell ref="O14:X14"/>
    <mergeCell ref="R25:R26"/>
    <mergeCell ref="D12:I14"/>
    <mergeCell ref="H25:H26"/>
    <mergeCell ref="O11:R11"/>
    <mergeCell ref="Y24:Y26"/>
    <mergeCell ref="W24:W26"/>
    <mergeCell ref="T11:T13"/>
    <mergeCell ref="D15:I17"/>
    <mergeCell ref="D18:I20"/>
    <mergeCell ref="A27:A28"/>
    <mergeCell ref="S30:T30"/>
    <mergeCell ref="I37:J37"/>
    <mergeCell ref="C33:F33"/>
    <mergeCell ref="C34:F34"/>
    <mergeCell ref="G33:J33"/>
    <mergeCell ref="C35:F35"/>
    <mergeCell ref="C36:F36"/>
    <mergeCell ref="C37:F37"/>
    <mergeCell ref="A29:O29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2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2016-03-31T20:03:43Z</cp:lastPrinted>
  <dcterms:created xsi:type="dcterms:W3CDTF">2009-04-01T16:45:05Z</dcterms:created>
  <dcterms:modified xsi:type="dcterms:W3CDTF">2018-07-12T18:30:50Z</dcterms:modified>
  <cp:category/>
  <cp:version/>
  <cp:contentType/>
  <cp:contentStatus/>
</cp:coreProperties>
</file>