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<sst xmlns="http://schemas.openxmlformats.org/spreadsheetml/2006/main" count="97" uniqueCount="82">
  <si>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</si>
  <si>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</si>
  <si>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</si>
  <si>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</si>
  <si>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</si>
  <si>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</si>
  <si>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</si>
  <si>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</si>
  <si>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</si>
  <si>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</si>
  <si>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</si>
  <si>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</si>
  <si>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</si>
  <si>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</si>
  <si>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</si>
  <si>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</si>
  <si>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</si>
  <si>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</si>
  <si>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</si>
  <si>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</si>
  <si>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</si>
  <si>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</si>
  <si>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</si>
  <si>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</si>
  <si>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</si>
  <si>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</si>
  <si>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</si>
  <si>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</si>
  <si>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</si>
  <si>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</si>
  <si>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</si>
  <si>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</si>
  <si>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</si>
  <si>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</si>
  <si>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</si>
  <si>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</si>
  <si>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</si>
  <si>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</si>
  <si>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</si>
  <si>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</si>
  <si>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</si>
  <si>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</si>
  <si>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</si>
  <si>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</si>
  <si>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</si>
  <si>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</si>
  <si>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</si>
  <si>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</si>
  <si>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</si>
  <si>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</si>
  <si>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</si>
  <si>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</si>
  <si>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</si>
  <si>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</si>
  <si>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</si>
  <si>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</si>
  <si>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 RODRIGUEZ</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</si>
  <si>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</si>
  <si>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</si>
  <si>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 xml:space="preserve"> Proyectos monitoreados de produccion artesanal de ladrillo y cal </t>
  </si>
  <si>
    <t xml:space="preserve"> Empresas y personas naturales vinculadas a la estrategia  </t>
  </si>
  <si>
    <t xml:space="preserve"> Proyectos con seguimiento </t>
  </si>
  <si>
    <t>(Número de proyectos de reconversion técnologica en  los sectores agroindustrial,  agropecuario, forestal hidrobiologico y/o biocomercio apoyados / Númeroeconversion técnologica en  los sectores agroindustrial,  agropecuario, forestal hidrobiologico y/o biocomercio programados)*100</t>
  </si>
  <si>
    <t>Versión 0</t>
  </si>
  <si>
    <t>530 905 03 01 05</t>
  </si>
  <si>
    <t>Proyectos con Producción más limpia en los Sectores carbón, calizas, esmeraldas y las actividades de alfarería y coquización</t>
  </si>
  <si>
    <t>Proyectos de reconversión en los sectores agroindustrial, agropecuario, forestal,  hidrobiológico y/o biocomercio</t>
  </si>
  <si>
    <t>CPS-2018-110</t>
  </si>
  <si>
    <t>CPS-2018- 118</t>
  </si>
  <si>
    <t>0,3</t>
  </si>
  <si>
    <t>1</t>
  </si>
  <si>
    <t>U</t>
  </si>
  <si>
    <t>Se programo apoyar la siembra de alevinos e implementacion de practivas pisicolas en el municipio de Puerto Boyaca, se inicio proceso de concurso de meritos, se declaro desierto y se vuelve a iniciar el proceso</t>
  </si>
  <si>
    <t xml:space="preserve">
A 30 de septiembre del 2018  se entrega un total de 119  visitas totales  con actas según formato FGP-23,  y 20 informes al 100% de Toda la información  recolectada, de seguimiento social a beneficiarios vinculados al proyecto erradicación  de  fuentes contaminantes y 10 informes línea base social de  los usuarios completando a la fecha el 100% de la actividad. 
</t>
  </si>
  <si>
    <t xml:space="preserve">Se continua con el monitoreo de los proyectos de reconvercion tecnologica 
Se realizaron 71 visitas de seguimiento a proyectos de reconversion tecnologica asi:
Enero 9 visitas, febrero 9 visita, marzo 9 visitas, abril 8 visitas y 9 en mayo,6 en junio, 8 visitas en el mes de Julio, 9 en agosto, 1 en septiembre
</t>
  </si>
  <si>
    <t>Se estan realizando visitas a empresas industriales para motivarlas a invertir en el Banco2, se encuentran 30 actas de compromisos suscritas para el fortalecimiento del banco2
Se contrato con la empresa ECOVERSA  para establecer los lineamientos para la compra de emisiones de CO2.</t>
  </si>
  <si>
    <t>Se realizo convenio con la Fundacion FUNDEREC para ejecutar proyecto de produccion mas limpia en el sector minero (carbon), seleccionando 32 UPM en los municipios de Chivata, Samaca, Combita, Paipa
Se presento el primer informe de avance</t>
  </si>
  <si>
    <t>MARZO</t>
  </si>
  <si>
    <t>JUNIO</t>
  </si>
  <si>
    <t>SEPTIEMBRE</t>
  </si>
  <si>
    <t>0.8</t>
  </si>
  <si>
    <t>0.9</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</si>
</sst>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240A]hh:mm:ss\ AM/PM"/>
    <numFmt numFmtId="192" formatCode="0.000"/>
    <numFmt numFmtId="193" formatCode="0.0000"/>
    <numFmt numFmtId="194" formatCode="0.0"/>
    <numFmt numFmtId="195" formatCode="0.0%"/>
    <numFmt numFmtId="196" formatCode="_-&quot;$&quot;* #,##0_-;\-&quot;$&quot;* #,##0_-;_-&quot;$&quot;*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
    <numFmt numFmtId="202" formatCode="dd\-mm\-yyyy"/>
    <numFmt numFmtId="203" formatCode="#.##"/>
    <numFmt numFmtId="204" formatCode="_-* #,##0\ _P_t_s_-;\-* #,##0\ _P_t_s_-;_-* &quot;-&quot;??\ _P_t_s_-;_-@_-"/>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2"/>
      <color indexed="17"/>
      <name val="Calibri"/>
      <family val="2"/>
    </font>
    <font>
      <sz val="12"/>
      <color indexed="20"/>
      <name val="Calibri"/>
      <family val="2"/>
    </font>
    <font>
      <sz val="12"/>
      <color indexed="60"/>
      <name val="Calibri"/>
      <family val="2"/>
    </font>
    <font>
      <sz val="14"/>
      <color indexed="8"/>
      <name val="Arial Narrow"/>
      <family val="2"/>
    </font>
    <font>
      <b/>
      <sz val="10"/>
      <color indexed="8"/>
      <name val="Arial"/>
      <family val="2"/>
    </font>
    <font>
      <sz val="10"/>
      <color indexed="10"/>
      <name val="Arial"/>
      <family val="2"/>
    </font>
    <font>
      <sz val="12"/>
      <color rgb="FF006100"/>
      <name val="Calibri"/>
      <family val="2"/>
    </font>
    <font>
      <sz val="12"/>
      <color rgb="FF9C0006"/>
      <name val="Calibri"/>
      <family val="2"/>
    </font>
    <font>
      <sz val="12"/>
      <color rgb="FF9C6500"/>
      <name val="Calibri"/>
      <family val="2"/>
    </font>
    <font>
      <sz val="11"/>
      <color theme="1"/>
      <name val="Calibri"/>
      <family val="2"/>
    </font>
    <font>
      <sz val="14"/>
      <color theme="1"/>
      <name val="Arial Narrow"/>
      <family val="2"/>
    </font>
    <font>
      <b/>
      <sz val="10"/>
      <color theme="1"/>
      <name val="Arial"/>
      <family val="2"/>
    </font>
    <font>
      <sz val="10"/>
      <color rgb="FFFF0000"/>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style="thin"/>
      <right/>
      <top style="thin"/>
      <bottom style="thin"/>
    </border>
    <border>
      <left style="thin"/>
      <right>
        <color indexed="63"/>
      </right>
      <top/>
      <bottom style="medium"/>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style="thin"/>
      <bottom/>
    </border>
    <border>
      <left style="medium"/>
      <right/>
      <top/>
      <bottom/>
    </border>
    <border>
      <left style="medium"/>
      <right/>
      <top/>
      <bottom style="medium"/>
    </border>
    <border>
      <left style="thin"/>
      <right style="thin"/>
      <top/>
      <bottom/>
    </border>
    <border>
      <left style="thin"/>
      <right style="thin"/>
      <top/>
      <bottom style="thin"/>
    </border>
    <border>
      <left style="medium"/>
      <right/>
      <top style="medium"/>
      <bottom style="thin"/>
    </border>
    <border>
      <left/>
      <right/>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 fillId="4"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35" fillId="2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4" borderId="0" applyNumberFormat="0" applyBorder="0" applyAlignment="0" applyProtection="0"/>
    <xf numFmtId="0" fontId="36" fillId="25" borderId="0" applyNumberFormat="0" applyBorder="0" applyAlignment="0" applyProtection="0"/>
    <xf numFmtId="0" fontId="0" fillId="0" borderId="0">
      <alignment/>
      <protection/>
    </xf>
    <xf numFmtId="0" fontId="0" fillId="26"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3">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2" applyNumberFormat="1" applyFont="1" applyBorder="1" applyAlignment="1" applyProtection="1">
      <alignment vertical="center"/>
      <protection locked="0"/>
    </xf>
    <xf numFmtId="49" fontId="20" fillId="0" borderId="0" xfId="52" applyNumberFormat="1" applyFont="1" applyFill="1" applyBorder="1" applyAlignment="1" applyProtection="1">
      <alignment horizontal="center" vertical="center"/>
      <protection locked="0"/>
    </xf>
    <xf numFmtId="49" fontId="0" fillId="0" borderId="10" xfId="52" applyNumberFormat="1" applyFont="1" applyBorder="1" applyAlignment="1" applyProtection="1">
      <alignment horizontal="center" vertical="center" wrapText="1"/>
      <protection locked="0"/>
    </xf>
    <xf numFmtId="0" fontId="0" fillId="0" borderId="10" xfId="52"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52"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8"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7"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7" borderId="14" xfId="0" applyFont="1" applyFill="1" applyBorder="1" applyAlignment="1" applyProtection="1">
      <alignment horizontal="center" vertical="center"/>
      <protection/>
    </xf>
    <xf numFmtId="0" fontId="19" fillId="17"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53"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52" applyNumberFormat="1" applyFont="1" applyFill="1" applyBorder="1" applyAlignment="1" applyProtection="1">
      <alignment horizontal="center" vertical="center"/>
      <protection/>
    </xf>
    <xf numFmtId="9" fontId="0" fillId="0" borderId="0" xfId="52"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7"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9" fillId="0" borderId="23"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60" applyFont="1" applyBorder="1" applyAlignment="1" applyProtection="1">
      <alignment horizontal="center" vertical="center" wrapText="1"/>
      <protection locked="0"/>
    </xf>
    <xf numFmtId="9" fontId="0" fillId="0" borderId="10" xfId="52" applyNumberFormat="1" applyFont="1" applyBorder="1" applyAlignment="1" applyProtection="1">
      <alignment horizontal="center" vertical="center" wrapText="1"/>
      <protection/>
    </xf>
    <xf numFmtId="9" fontId="19" fillId="0" borderId="10" xfId="60" applyFont="1" applyBorder="1" applyAlignment="1" applyProtection="1">
      <alignment horizontal="center" vertical="center"/>
      <protection locked="0"/>
    </xf>
    <xf numFmtId="9" fontId="0" fillId="0" borderId="24" xfId="53" applyNumberFormat="1" applyFont="1" applyFill="1" applyBorder="1" applyAlignment="1" applyProtection="1">
      <alignment horizontal="center" vertical="center" wrapText="1"/>
      <protection/>
    </xf>
    <xf numFmtId="9" fontId="19" fillId="0" borderId="10" xfId="60" applyFont="1" applyBorder="1" applyAlignment="1" applyProtection="1">
      <alignment horizontal="center" vertical="center"/>
      <protection/>
    </xf>
    <xf numFmtId="14" fontId="0" fillId="0" borderId="10" xfId="0" applyNumberFormat="1" applyFont="1" applyBorder="1" applyAlignment="1" applyProtection="1">
      <alignment horizontal="center" vertical="center"/>
      <protection/>
    </xf>
    <xf numFmtId="14" fontId="0" fillId="0" borderId="23" xfId="0" applyNumberFormat="1" applyFont="1" applyBorder="1" applyAlignment="1" applyProtection="1">
      <alignment vertical="top" wrapText="1"/>
      <protection/>
    </xf>
    <xf numFmtId="14" fontId="0" fillId="0" borderId="25"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0" fillId="0" borderId="10" xfId="0" applyNumberFormat="1" applyFont="1" applyFill="1" applyBorder="1" applyAlignment="1" applyProtection="1">
      <alignment horizontal="center" vertical="center" wrapText="1"/>
      <protection/>
    </xf>
    <xf numFmtId="9" fontId="0" fillId="0" borderId="10" xfId="60" applyFont="1" applyFill="1" applyBorder="1" applyAlignment="1" applyProtection="1">
      <alignment horizontal="center" vertical="center" wrapText="1"/>
      <protection/>
    </xf>
    <xf numFmtId="3" fontId="19" fillId="27" borderId="0" xfId="0" applyNumberFormat="1" applyFont="1" applyFill="1" applyBorder="1" applyAlignment="1" applyProtection="1">
      <alignment horizontal="right" vertical="center"/>
      <protection/>
    </xf>
    <xf numFmtId="49" fontId="0" fillId="0" borderId="10" xfId="60" applyNumberFormat="1" applyFont="1" applyFill="1" applyBorder="1" applyAlignment="1" applyProtection="1">
      <alignment horizontal="center" vertical="center" wrapText="1"/>
      <protection locked="0"/>
    </xf>
    <xf numFmtId="0" fontId="19" fillId="27" borderId="0" xfId="0" applyFont="1" applyFill="1" applyBorder="1" applyAlignment="1" applyProtection="1">
      <alignment horizontal="right" vertical="center"/>
      <protection/>
    </xf>
    <xf numFmtId="0" fontId="0" fillId="0" borderId="10" xfId="0" applyNumberFormat="1" applyFont="1" applyBorder="1" applyAlignment="1" applyProtection="1">
      <alignment horizontal="left" vertical="center" wrapText="1"/>
      <protection locked="0"/>
    </xf>
    <xf numFmtId="187" fontId="0" fillId="0" borderId="10" xfId="0" applyNumberFormat="1" applyFont="1" applyBorder="1" applyAlignment="1" applyProtection="1">
      <alignment vertical="center"/>
      <protection locked="0"/>
    </xf>
    <xf numFmtId="187" fontId="0" fillId="0" borderId="0" xfId="0" applyNumberFormat="1" applyAlignment="1" applyProtection="1">
      <alignment vertical="center"/>
      <protection/>
    </xf>
    <xf numFmtId="0" fontId="0" fillId="0" borderId="10"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196" fontId="38" fillId="27" borderId="10" xfId="54" applyNumberFormat="1" applyFont="1" applyFill="1" applyBorder="1" applyAlignment="1" applyProtection="1">
      <alignment horizontal="center" vertical="center" wrapText="1"/>
      <protection/>
    </xf>
    <xf numFmtId="187" fontId="21" fillId="0" borderId="0" xfId="0" applyNumberFormat="1" applyFont="1" applyBorder="1" applyAlignment="1" applyProtection="1">
      <alignment vertical="center"/>
      <protection locked="0"/>
    </xf>
    <xf numFmtId="0" fontId="0" fillId="0" borderId="10" xfId="52" applyNumberFormat="1" applyFont="1" applyBorder="1" applyAlignment="1" applyProtection="1">
      <alignment horizontal="justify" vertical="center" wrapText="1"/>
      <protection locked="0"/>
    </xf>
    <xf numFmtId="187" fontId="0" fillId="0" borderId="0" xfId="0" applyNumberFormat="1" applyAlignment="1" applyProtection="1">
      <alignment vertical="center"/>
      <protection locked="0"/>
    </xf>
    <xf numFmtId="3" fontId="27" fillId="0" borderId="10" xfId="51" applyNumberFormat="1" applyFont="1" applyFill="1" applyBorder="1" applyAlignment="1">
      <alignment vertical="center" wrapText="1"/>
    </xf>
    <xf numFmtId="9" fontId="0" fillId="0" borderId="10" xfId="60" applyFont="1" applyFill="1" applyBorder="1" applyAlignment="1" applyProtection="1">
      <alignment horizontal="center" vertical="center" wrapText="1"/>
      <protection locked="0"/>
    </xf>
    <xf numFmtId="49" fontId="0" fillId="0" borderId="0" xfId="52" applyNumberFormat="1" applyFont="1" applyAlignment="1" applyProtection="1">
      <alignment horizontal="center" vertical="center"/>
      <protection locked="0"/>
    </xf>
    <xf numFmtId="0" fontId="0" fillId="0" borderId="0" xfId="0" applyAlignment="1" applyProtection="1">
      <alignment vertical="center" wrapText="1"/>
      <protection locked="0"/>
    </xf>
    <xf numFmtId="49" fontId="0" fillId="0" borderId="10" xfId="52" applyNumberFormat="1" applyFont="1" applyBorder="1" applyAlignment="1" applyProtection="1">
      <alignment vertical="center"/>
      <protection locked="0"/>
    </xf>
    <xf numFmtId="0" fontId="0" fillId="0" borderId="10" xfId="0" applyFont="1" applyBorder="1" applyAlignment="1" applyProtection="1">
      <alignment horizontal="justify" vertical="center" wrapText="1"/>
      <protection/>
    </xf>
    <xf numFmtId="0" fontId="0" fillId="0" borderId="10" xfId="52" applyNumberFormat="1" applyFont="1" applyBorder="1" applyAlignment="1" applyProtection="1">
      <alignment horizontal="justify" wrapText="1"/>
      <protection locked="0"/>
    </xf>
    <xf numFmtId="0" fontId="39" fillId="0" borderId="10" xfId="52" applyNumberFormat="1" applyFont="1" applyBorder="1" applyAlignment="1" applyProtection="1">
      <alignment horizontal="center" vertical="center" wrapText="1"/>
      <protection/>
    </xf>
    <xf numFmtId="0" fontId="18" fillId="0" borderId="25" xfId="0" applyFont="1" applyBorder="1" applyAlignment="1">
      <alignment horizontal="center" vertical="center"/>
    </xf>
    <xf numFmtId="0" fontId="18" fillId="0" borderId="18" xfId="0" applyFont="1" applyBorder="1" applyAlignment="1">
      <alignment horizontal="center" vertical="center"/>
    </xf>
    <xf numFmtId="3" fontId="0" fillId="0" borderId="23"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14" fontId="21" fillId="0" borderId="23"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18" xfId="0" applyFont="1" applyBorder="1" applyAlignment="1">
      <alignment horizontal="center" vertical="center"/>
    </xf>
    <xf numFmtId="0" fontId="21" fillId="0" borderId="23" xfId="0" applyFont="1" applyBorder="1" applyAlignment="1">
      <alignment horizontal="center" vertical="center"/>
    </xf>
    <xf numFmtId="0" fontId="18" fillId="0" borderId="23" xfId="0" applyFont="1" applyBorder="1" applyAlignment="1">
      <alignment horizontal="center" vertical="center"/>
    </xf>
    <xf numFmtId="1" fontId="19" fillId="0" borderId="26" xfId="52" applyNumberFormat="1" applyFont="1" applyBorder="1" applyAlignment="1" applyProtection="1">
      <alignment horizontal="right" vertical="center"/>
      <protection/>
    </xf>
    <xf numFmtId="1" fontId="19" fillId="0" borderId="27" xfId="52"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40" fillId="0" borderId="0" xfId="52" applyNumberFormat="1"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3" fontId="0" fillId="0" borderId="23" xfId="0" applyNumberFormat="1" applyFont="1" applyFill="1" applyBorder="1" applyAlignment="1" applyProtection="1">
      <alignment horizontal="center" vertical="center" wrapText="1"/>
      <protection/>
    </xf>
    <xf numFmtId="3" fontId="0" fillId="0" borderId="18" xfId="0" applyNumberFormat="1"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0" fillId="0" borderId="23"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187" fontId="0" fillId="0" borderId="23" xfId="53" applyNumberFormat="1" applyFont="1" applyFill="1" applyBorder="1" applyAlignment="1" applyProtection="1">
      <alignment horizontal="center" vertical="center" wrapText="1"/>
      <protection locked="0"/>
    </xf>
    <xf numFmtId="187" fontId="0" fillId="0" borderId="18" xfId="53" applyNumberFormat="1" applyFont="1" applyFill="1" applyBorder="1" applyAlignment="1" applyProtection="1">
      <alignment horizontal="center" vertical="center" wrapText="1"/>
      <protection locked="0"/>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22" xfId="0" applyNumberFormat="1" applyFont="1" applyFill="1" applyBorder="1" applyAlignment="1" applyProtection="1">
      <alignment horizontal="justify" vertical="center" wrapText="1"/>
      <protection/>
    </xf>
    <xf numFmtId="49" fontId="0" fillId="0" borderId="0" xfId="52" applyNumberFormat="1" applyFont="1" applyFill="1" applyBorder="1" applyAlignment="1" applyProtection="1">
      <alignment horizontal="center" vertical="center"/>
      <protection locked="0"/>
    </xf>
    <xf numFmtId="0" fontId="19" fillId="17" borderId="33" xfId="0" applyFont="1" applyFill="1" applyBorder="1" applyAlignment="1" applyProtection="1">
      <alignment horizontal="left" vertical="center" wrapText="1"/>
      <protection/>
    </xf>
    <xf numFmtId="0" fontId="19" fillId="17" borderId="29" xfId="0" applyFont="1" applyFill="1" applyBorder="1" applyAlignment="1" applyProtection="1">
      <alignment horizontal="left" vertical="center" wrapText="1"/>
      <protection/>
    </xf>
    <xf numFmtId="0" fontId="19" fillId="17" borderId="20" xfId="0" applyFont="1" applyFill="1" applyBorder="1" applyAlignment="1" applyProtection="1">
      <alignment horizontal="left" vertical="center" wrapText="1"/>
      <protection/>
    </xf>
    <xf numFmtId="0" fontId="19" fillId="17" borderId="34" xfId="0" applyFont="1" applyFill="1" applyBorder="1" applyAlignment="1" applyProtection="1">
      <alignment horizontal="left" vertical="center" wrapText="1"/>
      <protection/>
    </xf>
    <xf numFmtId="0" fontId="19" fillId="17" borderId="0" xfId="0" applyFont="1" applyFill="1" applyBorder="1" applyAlignment="1" applyProtection="1">
      <alignment horizontal="left" vertical="center" wrapText="1"/>
      <protection/>
    </xf>
    <xf numFmtId="0" fontId="19" fillId="17" borderId="21" xfId="0" applyFont="1" applyFill="1" applyBorder="1" applyAlignment="1" applyProtection="1">
      <alignment horizontal="left" vertical="center" wrapText="1"/>
      <protection/>
    </xf>
    <xf numFmtId="0" fontId="19" fillId="17" borderId="35" xfId="0" applyFont="1" applyFill="1" applyBorder="1" applyAlignment="1" applyProtection="1">
      <alignment horizontal="left" vertical="center" wrapText="1"/>
      <protection/>
    </xf>
    <xf numFmtId="0" fontId="19" fillId="17" borderId="11" xfId="0" applyFont="1" applyFill="1" applyBorder="1" applyAlignment="1" applyProtection="1">
      <alignment horizontal="left" vertical="center" wrapText="1"/>
      <protection/>
    </xf>
    <xf numFmtId="0" fontId="19" fillId="17" borderId="15" xfId="0" applyFont="1" applyFill="1" applyBorder="1" applyAlignment="1" applyProtection="1">
      <alignment horizontal="left" vertical="center" wrapText="1"/>
      <protection/>
    </xf>
    <xf numFmtId="49" fontId="20" fillId="0" borderId="0" xfId="52"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36" xfId="0" applyFont="1" applyFill="1" applyBorder="1" applyAlignment="1" applyProtection="1">
      <alignment horizontal="center" vertical="center" wrapText="1"/>
      <protection/>
    </xf>
    <xf numFmtId="0" fontId="24" fillId="0" borderId="37" xfId="0" applyFont="1" applyFill="1" applyBorder="1" applyAlignment="1" applyProtection="1">
      <alignment horizontal="center"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19" fillId="0" borderId="28"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8" borderId="10" xfId="0" applyFont="1" applyFill="1" applyBorder="1" applyAlignment="1" applyProtection="1">
      <alignment horizontal="center" vertical="center"/>
      <protection locked="0"/>
    </xf>
    <xf numFmtId="49" fontId="19" fillId="0" borderId="36" xfId="52" applyNumberFormat="1" applyFont="1" applyBorder="1" applyAlignment="1" applyProtection="1">
      <alignment horizontal="center" vertical="center" wrapText="1"/>
      <protection locked="0"/>
    </xf>
    <xf numFmtId="0" fontId="19" fillId="17" borderId="38" xfId="0" applyFont="1" applyFill="1" applyBorder="1" applyAlignment="1" applyProtection="1">
      <alignment horizontal="left" vertical="center" wrapText="1"/>
      <protection/>
    </xf>
    <xf numFmtId="0" fontId="19" fillId="17" borderId="39" xfId="0" applyFont="1" applyFill="1" applyBorder="1" applyAlignment="1" applyProtection="1">
      <alignment horizontal="left" vertical="center" wrapText="1"/>
      <protection/>
    </xf>
    <xf numFmtId="0" fontId="22" fillId="0" borderId="23"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39" fillId="0" borderId="10" xfId="0" applyFont="1" applyBorder="1" applyAlignment="1" applyProtection="1">
      <alignment horizontal="center" vertical="center" wrapText="1"/>
      <protection/>
    </xf>
    <xf numFmtId="0" fontId="19" fillId="0" borderId="28"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21" fillId="0" borderId="10" xfId="0" applyFont="1" applyBorder="1" applyAlignment="1">
      <alignment horizontal="center" vertical="center"/>
    </xf>
    <xf numFmtId="0" fontId="0" fillId="0" borderId="23" xfId="0" applyBorder="1" applyAlignment="1" applyProtection="1">
      <alignment horizontal="left" vertical="center"/>
      <protection/>
    </xf>
    <xf numFmtId="0" fontId="0" fillId="0" borderId="18" xfId="0" applyBorder="1" applyAlignment="1" applyProtection="1">
      <alignment horizontal="left" vertical="center"/>
      <protection/>
    </xf>
    <xf numFmtId="0" fontId="18" fillId="0" borderId="10"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49" fontId="23" fillId="0" borderId="36" xfId="52" applyNumberFormat="1" applyFont="1" applyBorder="1" applyAlignment="1" applyProtection="1">
      <alignment horizontal="center" vertical="center" wrapText="1"/>
      <protection locked="0"/>
    </xf>
    <xf numFmtId="0" fontId="0" fillId="0" borderId="10" xfId="52" applyNumberFormat="1" applyFont="1" applyFill="1" applyBorder="1" applyAlignment="1" applyProtection="1">
      <alignment horizontal="center" vertical="center"/>
      <protection locked="0"/>
    </xf>
    <xf numFmtId="49" fontId="19" fillId="0" borderId="10" xfId="52"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36" xfId="0" applyFont="1" applyBorder="1" applyAlignment="1" applyProtection="1">
      <alignment horizontal="center" vertical="center" wrapText="1"/>
      <protection/>
    </xf>
    <xf numFmtId="0" fontId="19" fillId="0" borderId="37" xfId="0" applyFont="1" applyBorder="1" applyAlignment="1" applyProtection="1">
      <alignment horizontal="center" vertical="center" wrapText="1"/>
      <protection/>
    </xf>
    <xf numFmtId="49" fontId="19" fillId="0" borderId="10" xfId="52" applyNumberFormat="1" applyFont="1" applyBorder="1" applyAlignment="1" applyProtection="1">
      <alignment horizontal="center" vertical="center" wrapText="1"/>
      <protection/>
    </xf>
    <xf numFmtId="49" fontId="23" fillId="0" borderId="10" xfId="52" applyNumberFormat="1" applyFont="1" applyBorder="1" applyAlignment="1" applyProtection="1">
      <alignment horizontal="center" vertical="center"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2"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Incorrecto 2" xfId="48"/>
    <cellStyle name="Comma" xfId="49"/>
    <cellStyle name="Comma [0]" xfId="50"/>
    <cellStyle name="Millares 2" xfId="51"/>
    <cellStyle name="Millares_FORMATO POA" xfId="52"/>
    <cellStyle name="Millares_Libro2" xfId="53"/>
    <cellStyle name="Currency" xfId="54"/>
    <cellStyle name="Currency [0]" xfId="55"/>
    <cellStyle name="Neutral" xfId="56"/>
    <cellStyle name="Neutral 2" xfId="57"/>
    <cellStyle name="Normal 6" xfId="58"/>
    <cellStyle name="Notas" xfId="59"/>
    <cellStyle name="Percent" xfId="60"/>
    <cellStyle name="Porcentaje 2" xfId="61"/>
    <cellStyle name="Porcentual 4"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velasquez\Downloads\FEV-16%20Estrategia%20Boyaca%20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Desarrollo de Procesos Productivos Sostenibles</v>
          </cell>
        </row>
        <row r="8">
          <cell r="D8" t="str">
            <v>Sectores Productivos y Negocios Verdes Sostenibles</v>
          </cell>
        </row>
        <row r="9">
          <cell r="D9" t="str">
            <v>Implementación de la estrategia "Boyacá 2030, 20% menos carbono</v>
          </cell>
        </row>
        <row r="14">
          <cell r="B14" t="str">
            <v>Monitorear proyectos de producción más limpia en sectores de producción artesanal de ladrillo y cal</v>
          </cell>
          <cell r="F14" t="str">
            <v>Monitoreo a proyectos de produccion mas limpia en sectores de produccion artesanal de  ladrillo y cal</v>
          </cell>
          <cell r="J14" t="str">
            <v> (Número de proyectos artesanales de ladrillo y cal monitoreados/Número de proyectos de ladrillo y cal artesanales seleccionados)*100 </v>
          </cell>
        </row>
        <row r="15">
          <cell r="B15" t="str">
            <v>Promover y gestionar las estrategias relacionadas con esquemas de pagos por servicios ambientales en los sectores productivos</v>
          </cell>
          <cell r="F15" t="str">
            <v>Promover y gestionar  la estrategia de BanCO2  relacionada con la compra de emisiones y pagos por servicios ambientales en los sectores productivos</v>
          </cell>
          <cell r="J15" t="str">
            <v> (Número de Empresas y personas naturales vinculadas a la estrategia/Número de Empresas y personas naturales vinculadas a la estrategia programadas)*100 </v>
          </cell>
        </row>
        <row r="16">
          <cell r="B16" t="str">
            <v>Hacer seguimiento al proyecto de erradicación de fuentes contaminantes</v>
          </cell>
          <cell r="F16" t="str">
            <v>Seguimiento a proyectos de erradicacion de fuentes contaminantes</v>
          </cell>
          <cell r="J16" t="str">
            <v> (Número de proyectos de erradicación de fuentes contaminadas con seguimiento monitoreados/Número de proyectos de erradicación de fuentes contaminantes seleccionados)*100 </v>
          </cell>
        </row>
        <row r="17">
          <cell r="B17" t="str">
            <v>Apoyar proyectos de producción más limpia Sector carbón, calizas, esmeraldas y las actividades de alfarería y coquización</v>
          </cell>
          <cell r="F17" t="str">
            <v>Proyecto de produccion mas limpia Sector carbón, calizas, y las actividades de alfarería y coquización apoyados</v>
          </cell>
          <cell r="J17" t="str">
            <v> (Número de proyectos  PML en  Sector carbón, calizas, esmeraldas y las actividades de alfarería y coquización apoyados/Número de proyectos  PML en  Sector carbón, calizas, esmeraldas y las actividades de alfarería y coquización programados)*100 </v>
          </cell>
        </row>
        <row r="18">
          <cell r="B18" t="str">
            <v>Apoyar proyectos de reconversión tecnológica en los sectores agroindustrial, agropecuario, forestal hidrobiológico y/o biocomercio</v>
          </cell>
          <cell r="F18" t="str">
            <v>Proyectos de reconversion técnologica en  los sectores agroindustrial,  agropecuario, forestal hidrobiologico y/o biocomercio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3"/>
  <sheetViews>
    <sheetView showGridLines="0" tabSelected="1" zoomScale="80" zoomScaleNormal="80" zoomScalePageLayoutView="0" workbookViewId="0" topLeftCell="J28">
      <selection activeCell="Q30" sqref="Q30"/>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4.421875" style="1" customWidth="1"/>
    <col min="13" max="13" width="15.7109375" style="1" customWidth="1"/>
    <col min="14" max="14" width="18.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98.8515625" style="1" customWidth="1"/>
    <col min="25" max="25" width="55.00390625" style="1" customWidth="1"/>
    <col min="26" max="16384" width="11.421875" style="1" customWidth="1"/>
  </cols>
  <sheetData>
    <row r="1" spans="1:24" ht="60" customHeight="1">
      <c r="A1" s="153"/>
      <c r="B1" s="153"/>
      <c r="C1" s="153"/>
      <c r="D1" s="155" t="s">
        <v>18</v>
      </c>
      <c r="E1" s="155"/>
      <c r="F1" s="155"/>
      <c r="G1" s="155"/>
      <c r="H1" s="155"/>
      <c r="I1" s="155"/>
      <c r="J1" s="155"/>
      <c r="K1" s="155"/>
      <c r="L1" s="155"/>
      <c r="M1" s="155"/>
      <c r="N1" s="155"/>
      <c r="O1" s="155"/>
      <c r="P1" s="155"/>
      <c r="Q1" s="155"/>
      <c r="R1" s="155"/>
      <c r="S1" s="155"/>
      <c r="T1" s="155"/>
      <c r="U1" s="152" t="s">
        <v>45</v>
      </c>
      <c r="V1" s="152"/>
      <c r="W1" s="152"/>
      <c r="X1" s="152"/>
    </row>
    <row r="2" spans="1:24" ht="21.75" customHeight="1">
      <c r="A2" s="153"/>
      <c r="B2" s="153"/>
      <c r="C2" s="153"/>
      <c r="D2" s="155"/>
      <c r="E2" s="155"/>
      <c r="F2" s="155"/>
      <c r="G2" s="155"/>
      <c r="H2" s="155"/>
      <c r="I2" s="155"/>
      <c r="J2" s="155"/>
      <c r="K2" s="155"/>
      <c r="L2" s="155"/>
      <c r="M2" s="155"/>
      <c r="N2" s="155"/>
      <c r="O2" s="155"/>
      <c r="P2" s="155"/>
      <c r="Q2" s="155"/>
      <c r="R2" s="155"/>
      <c r="S2" s="155"/>
      <c r="T2" s="155"/>
      <c r="U2" s="153" t="s">
        <v>19</v>
      </c>
      <c r="V2" s="153"/>
      <c r="W2" s="153"/>
      <c r="X2" s="153"/>
    </row>
    <row r="3" spans="1:24" ht="19.5" customHeight="1">
      <c r="A3" s="153"/>
      <c r="B3" s="153"/>
      <c r="C3" s="153"/>
      <c r="D3" s="155" t="s">
        <v>20</v>
      </c>
      <c r="E3" s="155"/>
      <c r="F3" s="155"/>
      <c r="G3" s="155"/>
      <c r="H3" s="155"/>
      <c r="I3" s="155"/>
      <c r="J3" s="155"/>
      <c r="K3" s="155"/>
      <c r="L3" s="155"/>
      <c r="M3" s="155"/>
      <c r="N3" s="155"/>
      <c r="O3" s="155"/>
      <c r="P3" s="155"/>
      <c r="Q3" s="155"/>
      <c r="R3" s="155"/>
      <c r="S3" s="155"/>
      <c r="T3" s="155"/>
      <c r="U3" s="159" t="s">
        <v>22</v>
      </c>
      <c r="V3" s="160"/>
      <c r="W3" s="161"/>
      <c r="X3" s="2" t="s">
        <v>23</v>
      </c>
    </row>
    <row r="4" spans="1:24" ht="19.5" customHeight="1">
      <c r="A4" s="153"/>
      <c r="B4" s="153"/>
      <c r="C4" s="153"/>
      <c r="D4" s="155"/>
      <c r="E4" s="155"/>
      <c r="F4" s="155"/>
      <c r="G4" s="155"/>
      <c r="H4" s="155"/>
      <c r="I4" s="155"/>
      <c r="J4" s="155"/>
      <c r="K4" s="155"/>
      <c r="L4" s="155"/>
      <c r="M4" s="155"/>
      <c r="N4" s="155"/>
      <c r="O4" s="155"/>
      <c r="P4" s="155"/>
      <c r="Q4" s="155"/>
      <c r="R4" s="155"/>
      <c r="S4" s="155"/>
      <c r="T4" s="155"/>
      <c r="U4" s="159" t="s">
        <v>63</v>
      </c>
      <c r="V4" s="160"/>
      <c r="W4" s="161"/>
      <c r="X4" s="3">
        <v>43003</v>
      </c>
    </row>
    <row r="5" spans="1:24" ht="31.5" customHeight="1">
      <c r="A5" s="154" t="s">
        <v>21</v>
      </c>
      <c r="B5" s="154"/>
      <c r="C5" s="154"/>
      <c r="D5" s="154"/>
      <c r="E5" s="154"/>
      <c r="F5" s="154"/>
      <c r="G5" s="154"/>
      <c r="H5" s="154"/>
      <c r="I5" s="154"/>
      <c r="J5" s="154"/>
      <c r="K5" s="154"/>
      <c r="L5" s="154"/>
      <c r="M5" s="154"/>
      <c r="N5" s="154"/>
      <c r="O5" s="154"/>
      <c r="P5" s="154"/>
      <c r="Q5" s="154"/>
      <c r="R5" s="154"/>
      <c r="S5" s="154"/>
      <c r="T5" s="154"/>
      <c r="U5" s="154"/>
      <c r="V5" s="154"/>
      <c r="W5" s="154"/>
      <c r="X5" s="154"/>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0"/>
      <c r="B10" s="21"/>
      <c r="C10" s="21"/>
      <c r="D10" s="23"/>
      <c r="E10" s="23"/>
      <c r="F10" s="23"/>
      <c r="G10" s="23"/>
      <c r="H10" s="22"/>
      <c r="I10" s="22"/>
      <c r="J10" s="23"/>
      <c r="K10" s="23"/>
      <c r="L10" s="23"/>
      <c r="M10" s="23"/>
      <c r="N10" s="23"/>
      <c r="O10" s="7"/>
      <c r="P10" s="7"/>
      <c r="Q10" s="7"/>
      <c r="R10" s="7"/>
      <c r="S10" s="7"/>
      <c r="T10" s="6"/>
      <c r="U10" s="6"/>
      <c r="V10" s="6"/>
      <c r="W10" s="6"/>
    </row>
    <row r="11" spans="1:24" ht="36" customHeight="1">
      <c r="A11" s="157" t="s">
        <v>5</v>
      </c>
      <c r="B11" s="158"/>
      <c r="C11" s="158"/>
      <c r="D11" s="132" t="str">
        <f>'[2]POA H.A.'!$D$6</f>
        <v>PROCESOS PRODUCTIVOS COMPETITIVOS Y SOSTENIBLES, PREVENCIÓN Y CONTROL DE LA CONTAMINACIÓN Y EL DETERIORO AMBIENTAL</v>
      </c>
      <c r="E11" s="132"/>
      <c r="F11" s="132"/>
      <c r="G11" s="132"/>
      <c r="H11" s="132"/>
      <c r="I11" s="132"/>
      <c r="J11" s="24" t="s">
        <v>2</v>
      </c>
      <c r="K11" s="24" t="s">
        <v>3</v>
      </c>
      <c r="L11" s="48"/>
      <c r="M11" s="146" t="s">
        <v>24</v>
      </c>
      <c r="N11" s="147"/>
      <c r="O11" s="133" t="s">
        <v>46</v>
      </c>
      <c r="P11" s="133"/>
      <c r="Q11" s="133"/>
      <c r="R11" s="133"/>
      <c r="S11" s="134" t="s">
        <v>49</v>
      </c>
      <c r="T11" s="134">
        <v>2018</v>
      </c>
      <c r="U11" s="50"/>
      <c r="V11" s="50"/>
      <c r="W11" s="50"/>
      <c r="X11" s="50"/>
    </row>
    <row r="12" spans="1:24" ht="22.5" customHeight="1">
      <c r="A12" s="122" t="s">
        <v>29</v>
      </c>
      <c r="B12" s="123"/>
      <c r="C12" s="124"/>
      <c r="D12" s="137" t="str">
        <f>'[2]POA H.A.'!$D$7</f>
        <v>Desarrollo de Procesos Productivos Sostenibles</v>
      </c>
      <c r="E12" s="138"/>
      <c r="F12" s="138"/>
      <c r="G12" s="138"/>
      <c r="H12" s="138"/>
      <c r="I12" s="139"/>
      <c r="J12" s="25" t="s">
        <v>4</v>
      </c>
      <c r="K12" s="26">
        <v>220000000</v>
      </c>
      <c r="L12" s="27"/>
      <c r="M12" s="148"/>
      <c r="N12" s="149"/>
      <c r="O12" s="17" t="s">
        <v>77</v>
      </c>
      <c r="P12" s="17" t="s">
        <v>78</v>
      </c>
      <c r="Q12" s="17" t="s">
        <v>79</v>
      </c>
      <c r="R12" s="17" t="s">
        <v>0</v>
      </c>
      <c r="S12" s="135"/>
      <c r="T12" s="135"/>
      <c r="U12" s="8"/>
      <c r="V12" s="8"/>
      <c r="W12" s="8"/>
      <c r="X12" s="8"/>
    </row>
    <row r="13" spans="1:24" ht="23.25" customHeight="1">
      <c r="A13" s="125"/>
      <c r="B13" s="126"/>
      <c r="C13" s="127"/>
      <c r="D13" s="140"/>
      <c r="E13" s="141"/>
      <c r="F13" s="141"/>
      <c r="G13" s="141"/>
      <c r="H13" s="141"/>
      <c r="I13" s="142"/>
      <c r="J13" s="28" t="s">
        <v>6</v>
      </c>
      <c r="K13" s="30">
        <v>286941852</v>
      </c>
      <c r="L13" s="27"/>
      <c r="M13" s="150"/>
      <c r="N13" s="151"/>
      <c r="O13" s="88"/>
      <c r="P13" s="19"/>
      <c r="Q13" s="19"/>
      <c r="R13" s="19" t="s">
        <v>50</v>
      </c>
      <c r="S13" s="136"/>
      <c r="T13" s="136"/>
      <c r="U13" s="8"/>
      <c r="V13" s="8"/>
      <c r="W13" s="8"/>
      <c r="X13" s="8"/>
    </row>
    <row r="14" spans="1:24" ht="15.75" customHeight="1" thickBot="1">
      <c r="A14" s="128"/>
      <c r="B14" s="129"/>
      <c r="C14" s="130"/>
      <c r="D14" s="143"/>
      <c r="E14" s="144"/>
      <c r="F14" s="144"/>
      <c r="G14" s="144"/>
      <c r="H14" s="144"/>
      <c r="I14" s="145"/>
      <c r="J14" s="28" t="s">
        <v>8</v>
      </c>
      <c r="K14" s="30"/>
      <c r="L14" s="31"/>
      <c r="M14" s="29"/>
      <c r="N14" s="32"/>
      <c r="O14" s="131"/>
      <c r="P14" s="131"/>
      <c r="Q14" s="131"/>
      <c r="R14" s="131"/>
      <c r="S14" s="131"/>
      <c r="T14" s="131"/>
      <c r="U14" s="131"/>
      <c r="V14" s="131"/>
      <c r="W14" s="131"/>
      <c r="X14" s="131"/>
    </row>
    <row r="15" spans="1:24" ht="15.75" customHeight="1">
      <c r="A15" s="122" t="s">
        <v>51</v>
      </c>
      <c r="B15" s="123"/>
      <c r="C15" s="124"/>
      <c r="D15" s="137" t="str">
        <f>'[2]POA H.A.'!$D$8</f>
        <v>Sectores Productivos y Negocios Verdes Sostenibles</v>
      </c>
      <c r="E15" s="138"/>
      <c r="F15" s="138"/>
      <c r="G15" s="138"/>
      <c r="H15" s="138"/>
      <c r="I15" s="139"/>
      <c r="J15" s="28" t="s">
        <v>9</v>
      </c>
      <c r="K15" s="30" t="s">
        <v>7</v>
      </c>
      <c r="L15" s="31"/>
      <c r="M15" s="29"/>
      <c r="N15" s="32"/>
      <c r="O15" s="8"/>
      <c r="P15" s="8"/>
      <c r="Q15" s="8"/>
      <c r="R15" s="8"/>
      <c r="S15" s="8"/>
      <c r="T15" s="8"/>
      <c r="U15" s="8"/>
      <c r="V15" s="8"/>
      <c r="W15" s="8"/>
      <c r="X15" s="8"/>
    </row>
    <row r="16" spans="1:24" ht="15.75" customHeight="1">
      <c r="A16" s="125"/>
      <c r="B16" s="126"/>
      <c r="C16" s="127"/>
      <c r="D16" s="140"/>
      <c r="E16" s="141"/>
      <c r="F16" s="141"/>
      <c r="G16" s="141"/>
      <c r="H16" s="141"/>
      <c r="I16" s="142"/>
      <c r="J16" s="28" t="s">
        <v>10</v>
      </c>
      <c r="K16" s="30" t="s">
        <v>7</v>
      </c>
      <c r="L16" s="31"/>
      <c r="M16" s="29"/>
      <c r="N16" s="32"/>
      <c r="O16" s="8"/>
      <c r="P16" s="8"/>
      <c r="Q16" s="8"/>
      <c r="R16" s="8"/>
      <c r="S16" s="8"/>
      <c r="T16" s="8"/>
      <c r="U16" s="8"/>
      <c r="V16" s="8"/>
      <c r="W16" s="8"/>
      <c r="X16" s="8"/>
    </row>
    <row r="17" spans="1:24" ht="15.75" customHeight="1" thickBot="1">
      <c r="A17" s="128"/>
      <c r="B17" s="129"/>
      <c r="C17" s="130"/>
      <c r="D17" s="143"/>
      <c r="E17" s="144"/>
      <c r="F17" s="144"/>
      <c r="G17" s="144"/>
      <c r="H17" s="144"/>
      <c r="I17" s="145"/>
      <c r="J17" s="28" t="s">
        <v>31</v>
      </c>
      <c r="K17" s="30" t="s">
        <v>7</v>
      </c>
      <c r="L17" s="31"/>
      <c r="M17" s="29"/>
      <c r="N17" s="32"/>
      <c r="O17" s="8"/>
      <c r="P17" s="8"/>
      <c r="Q17" s="8"/>
      <c r="R17" s="8"/>
      <c r="S17" s="8"/>
      <c r="T17" s="8"/>
      <c r="U17" s="8"/>
      <c r="V17" s="8"/>
      <c r="W17" s="8"/>
      <c r="X17" s="8"/>
    </row>
    <row r="18" spans="1:24" ht="15.75" customHeight="1">
      <c r="A18" s="122" t="s">
        <v>52</v>
      </c>
      <c r="B18" s="123"/>
      <c r="C18" s="124"/>
      <c r="D18" s="105" t="str">
        <f>'[2]POA H.A.'!$D$9</f>
        <v>Implementación de la estrategia "Boyacá 2030, 20% menos carbono</v>
      </c>
      <c r="E18" s="106"/>
      <c r="F18" s="106"/>
      <c r="G18" s="106"/>
      <c r="H18" s="106"/>
      <c r="I18" s="107"/>
      <c r="J18" s="28" t="s">
        <v>32</v>
      </c>
      <c r="K18" s="30" t="s">
        <v>7</v>
      </c>
      <c r="L18" s="31"/>
      <c r="M18" s="29"/>
      <c r="N18" s="32"/>
      <c r="O18" s="8"/>
      <c r="P18" s="8"/>
      <c r="Q18" s="8"/>
      <c r="R18" s="8"/>
      <c r="S18" s="8"/>
      <c r="T18" s="8"/>
      <c r="U18" s="8"/>
      <c r="V18" s="8"/>
      <c r="W18" s="8"/>
      <c r="X18" s="8"/>
    </row>
    <row r="19" spans="1:24" ht="15.75" customHeight="1">
      <c r="A19" s="125"/>
      <c r="B19" s="126"/>
      <c r="C19" s="127"/>
      <c r="D19" s="108"/>
      <c r="E19" s="109"/>
      <c r="F19" s="109"/>
      <c r="G19" s="109"/>
      <c r="H19" s="109"/>
      <c r="I19" s="110"/>
      <c r="J19" s="28" t="s">
        <v>33</v>
      </c>
      <c r="K19" s="30" t="s">
        <v>7</v>
      </c>
      <c r="L19" s="31"/>
      <c r="M19" s="29"/>
      <c r="N19" s="32"/>
      <c r="O19" s="8"/>
      <c r="P19" s="8"/>
      <c r="Q19" s="8"/>
      <c r="R19" s="8"/>
      <c r="S19" s="8"/>
      <c r="T19" s="8"/>
      <c r="U19" s="8"/>
      <c r="V19" s="8"/>
      <c r="W19" s="8"/>
      <c r="X19" s="8"/>
    </row>
    <row r="20" spans="1:24" ht="15.75" customHeight="1" thickBot="1">
      <c r="A20" s="128"/>
      <c r="B20" s="129"/>
      <c r="C20" s="130"/>
      <c r="D20" s="118"/>
      <c r="E20" s="119"/>
      <c r="F20" s="119"/>
      <c r="G20" s="119"/>
      <c r="H20" s="119"/>
      <c r="I20" s="120"/>
      <c r="J20" s="28" t="s">
        <v>34</v>
      </c>
      <c r="K20" s="30" t="s">
        <v>7</v>
      </c>
      <c r="L20" s="31"/>
      <c r="M20" s="29"/>
      <c r="N20" s="32"/>
      <c r="O20" s="8"/>
      <c r="P20" s="8"/>
      <c r="Q20" s="8"/>
      <c r="R20" s="8"/>
      <c r="S20" s="8"/>
      <c r="T20" s="8"/>
      <c r="U20" s="8"/>
      <c r="V20" s="8"/>
      <c r="W20" s="8"/>
      <c r="X20" s="8"/>
    </row>
    <row r="21" spans="1:24" ht="15.75" customHeight="1">
      <c r="A21" s="122" t="s">
        <v>30</v>
      </c>
      <c r="B21" s="123"/>
      <c r="C21" s="124"/>
      <c r="D21" s="105" t="s">
        <v>64</v>
      </c>
      <c r="E21" s="106"/>
      <c r="F21" s="106"/>
      <c r="G21" s="106"/>
      <c r="H21" s="106"/>
      <c r="I21" s="107"/>
      <c r="J21" s="28" t="s">
        <v>35</v>
      </c>
      <c r="K21" s="30" t="s">
        <v>7</v>
      </c>
      <c r="L21" s="31"/>
      <c r="M21" s="29"/>
      <c r="N21" s="32"/>
      <c r="O21" s="8"/>
      <c r="P21" s="8"/>
      <c r="Q21" s="8"/>
      <c r="R21" s="8"/>
      <c r="S21" s="8"/>
      <c r="T21" s="8"/>
      <c r="U21" s="8"/>
      <c r="V21" s="8"/>
      <c r="W21" s="8"/>
      <c r="X21" s="8"/>
    </row>
    <row r="22" spans="1:25" ht="15.75" customHeight="1">
      <c r="A22" s="125"/>
      <c r="B22" s="126"/>
      <c r="C22" s="127"/>
      <c r="D22" s="108"/>
      <c r="E22" s="109"/>
      <c r="F22" s="109"/>
      <c r="G22" s="109"/>
      <c r="H22" s="109"/>
      <c r="I22" s="110"/>
      <c r="J22" s="28" t="s">
        <v>36</v>
      </c>
      <c r="K22" s="55" t="s">
        <v>7</v>
      </c>
      <c r="L22" s="31"/>
      <c r="M22" s="29"/>
      <c r="N22" s="32"/>
      <c r="O22" s="8"/>
      <c r="P22" s="8"/>
      <c r="Q22" s="8"/>
      <c r="R22" s="8"/>
      <c r="S22" s="8"/>
      <c r="T22" s="8"/>
      <c r="U22" s="8"/>
      <c r="V22" s="8"/>
      <c r="W22" s="8"/>
      <c r="X22" s="8"/>
      <c r="Y22" s="15"/>
    </row>
    <row r="23" spans="1:25" ht="15.75" customHeight="1">
      <c r="A23" s="125"/>
      <c r="B23" s="126"/>
      <c r="C23" s="127"/>
      <c r="D23" s="108"/>
      <c r="E23" s="109"/>
      <c r="F23" s="109"/>
      <c r="G23" s="109"/>
      <c r="H23" s="109"/>
      <c r="I23" s="110"/>
      <c r="J23" s="54" t="s">
        <v>39</v>
      </c>
      <c r="K23" s="56">
        <f>SUM(K12:K22)</f>
        <v>506941852</v>
      </c>
      <c r="L23" s="72"/>
      <c r="M23" s="74"/>
      <c r="N23" s="32"/>
      <c r="O23" s="121"/>
      <c r="P23" s="121"/>
      <c r="Q23" s="104"/>
      <c r="R23" s="104"/>
      <c r="S23" s="8"/>
      <c r="T23" s="8"/>
      <c r="U23" s="8"/>
      <c r="V23" s="8"/>
      <c r="W23" s="8"/>
      <c r="X23" s="8"/>
      <c r="Y23" s="15"/>
    </row>
    <row r="24" spans="1:25" ht="30.75" customHeight="1">
      <c r="A24" s="133" t="s">
        <v>11</v>
      </c>
      <c r="B24" s="113" t="s">
        <v>43</v>
      </c>
      <c r="C24" s="113"/>
      <c r="D24" s="113"/>
      <c r="E24" s="113"/>
      <c r="F24" s="113"/>
      <c r="G24" s="45"/>
      <c r="H24" s="45"/>
      <c r="I24" s="162" t="s">
        <v>44</v>
      </c>
      <c r="J24" s="163" t="str">
        <f>CONCATENATE("METAS AÑO ",T11," POA")</f>
        <v>METAS AÑO 2018 POA</v>
      </c>
      <c r="K24" s="164"/>
      <c r="L24" s="91" t="str">
        <f>CONCATENATE("METAS AÑO ",T11," P.A.")</f>
        <v>METAS AÑO 2018 P.A.</v>
      </c>
      <c r="M24" s="113" t="s">
        <v>42</v>
      </c>
      <c r="N24" s="113"/>
      <c r="O24" s="174" t="str">
        <f>CONCATENATE("AVANCE METAS POA ",T11)</f>
        <v>AVANCE METAS POA 2018</v>
      </c>
      <c r="P24" s="174"/>
      <c r="Q24" s="174" t="str">
        <f>CONCATENATE("AVANCE METAS PA ",T11)</f>
        <v>AVANCE METAS PA 2018</v>
      </c>
      <c r="R24" s="174"/>
      <c r="S24" s="178" t="s">
        <v>26</v>
      </c>
      <c r="T24" s="172" t="s">
        <v>27</v>
      </c>
      <c r="U24" s="181" t="s">
        <v>28</v>
      </c>
      <c r="V24" s="172" t="s">
        <v>47</v>
      </c>
      <c r="W24" s="181" t="s">
        <v>48</v>
      </c>
      <c r="X24" s="175" t="s">
        <v>40</v>
      </c>
      <c r="Y24" s="176" t="s">
        <v>58</v>
      </c>
    </row>
    <row r="25" spans="1:25" ht="12.75" customHeight="1">
      <c r="A25" s="133"/>
      <c r="B25" s="113"/>
      <c r="C25" s="113"/>
      <c r="D25" s="113"/>
      <c r="E25" s="113"/>
      <c r="F25" s="113"/>
      <c r="G25" s="46"/>
      <c r="H25" s="113" t="s">
        <v>12</v>
      </c>
      <c r="I25" s="162"/>
      <c r="J25" s="165"/>
      <c r="K25" s="164"/>
      <c r="L25" s="91"/>
      <c r="M25" s="113"/>
      <c r="N25" s="113"/>
      <c r="O25" s="182" t="s">
        <v>25</v>
      </c>
      <c r="P25" s="175" t="s">
        <v>17</v>
      </c>
      <c r="Q25" s="173" t="s">
        <v>25</v>
      </c>
      <c r="R25" s="156" t="s">
        <v>17</v>
      </c>
      <c r="S25" s="179"/>
      <c r="T25" s="172"/>
      <c r="U25" s="181"/>
      <c r="V25" s="172"/>
      <c r="W25" s="181"/>
      <c r="X25" s="175"/>
      <c r="Y25" s="177"/>
    </row>
    <row r="26" spans="1:25" ht="30.75" customHeight="1">
      <c r="A26" s="133"/>
      <c r="B26" s="113"/>
      <c r="C26" s="113"/>
      <c r="D26" s="113"/>
      <c r="E26" s="113"/>
      <c r="F26" s="113"/>
      <c r="G26" s="46"/>
      <c r="H26" s="113"/>
      <c r="I26" s="162"/>
      <c r="J26" s="166"/>
      <c r="K26" s="167"/>
      <c r="L26" s="91"/>
      <c r="M26" s="113"/>
      <c r="N26" s="113"/>
      <c r="O26" s="182"/>
      <c r="P26" s="175"/>
      <c r="Q26" s="173"/>
      <c r="R26" s="156"/>
      <c r="S26" s="180"/>
      <c r="T26" s="172"/>
      <c r="U26" s="181"/>
      <c r="V26" s="172"/>
      <c r="W26" s="181"/>
      <c r="X26" s="175"/>
      <c r="Y26" s="177"/>
    </row>
    <row r="27" spans="1:25" ht="78" customHeight="1">
      <c r="A27" s="33">
        <v>1</v>
      </c>
      <c r="B27" s="114" t="str">
        <f>'[2]POA H.A.'!B14</f>
        <v>Monitorear proyectos de producción más limpia en sectores de producción artesanal de ladrillo y cal</v>
      </c>
      <c r="C27" s="115"/>
      <c r="D27" s="115"/>
      <c r="E27" s="115"/>
      <c r="F27" s="115"/>
      <c r="G27" s="51"/>
      <c r="H27" s="34"/>
      <c r="I27" s="89" t="str">
        <f>'[2]POA H.A.'!F14</f>
        <v>Monitoreo a proyectos de produccion mas limpia en sectores de produccion artesanal de  ladrillo y cal</v>
      </c>
      <c r="J27" s="116" t="s">
        <v>59</v>
      </c>
      <c r="K27" s="117"/>
      <c r="L27" s="70">
        <v>1</v>
      </c>
      <c r="M27" s="94" t="str">
        <f>'[2]POA H.A.'!J14</f>
        <v> (Número de proyectos artesanales de ladrillo y cal monitoreados/Número de proyectos de ladrillo y cal artesanales seleccionados)*100 </v>
      </c>
      <c r="N27" s="95"/>
      <c r="O27" s="9" t="s">
        <v>70</v>
      </c>
      <c r="P27" s="61">
        <f>O27/L27</f>
        <v>1</v>
      </c>
      <c r="Q27" s="73" t="str">
        <f>O27</f>
        <v>1</v>
      </c>
      <c r="R27" s="61">
        <f>Q27/L27</f>
        <v>1</v>
      </c>
      <c r="S27" s="80">
        <v>4503724</v>
      </c>
      <c r="T27" s="80">
        <v>4503724</v>
      </c>
      <c r="U27" s="62">
        <f aca="true" t="shared" si="0" ref="U27:U32">T27/S27</f>
        <v>1</v>
      </c>
      <c r="V27" s="80">
        <v>4503724</v>
      </c>
      <c r="W27" s="63">
        <f aca="true" t="shared" si="1" ref="W27:W32">V27/S27</f>
        <v>1</v>
      </c>
      <c r="X27" s="10" t="s">
        <v>74</v>
      </c>
      <c r="Y27" s="76" t="s">
        <v>68</v>
      </c>
    </row>
    <row r="28" spans="1:25" ht="96.75" customHeight="1">
      <c r="A28" s="33">
        <v>2</v>
      </c>
      <c r="B28" s="114" t="str">
        <f>'[2]POA H.A.'!B15</f>
        <v>Promover y gestionar las estrategias relacionadas con esquemas de pagos por servicios ambientales en los sectores productivos</v>
      </c>
      <c r="C28" s="115"/>
      <c r="D28" s="115"/>
      <c r="E28" s="115"/>
      <c r="F28" s="115"/>
      <c r="G28" s="52"/>
      <c r="H28" s="34"/>
      <c r="I28" s="89" t="str">
        <f>'[2]POA H.A.'!F15</f>
        <v>Promover y gestionar  la estrategia de BanCO2  relacionada con la compra de emisiones y pagos por servicios ambientales en los sectores productivos</v>
      </c>
      <c r="J28" s="116" t="s">
        <v>60</v>
      </c>
      <c r="K28" s="117" t="s">
        <v>60</v>
      </c>
      <c r="L28" s="71">
        <v>1</v>
      </c>
      <c r="M28" s="94" t="str">
        <f>'[2]POA H.A.'!J15</f>
        <v> (Número de Empresas y personas naturales vinculadas a la estrategia/Número de Empresas y personas naturales vinculadas a la estrategia programadas)*100 </v>
      </c>
      <c r="N28" s="95"/>
      <c r="O28" s="86" t="s">
        <v>80</v>
      </c>
      <c r="P28" s="61">
        <f>O28/L28</f>
        <v>0.8</v>
      </c>
      <c r="Q28" s="73" t="s">
        <v>80</v>
      </c>
      <c r="R28" s="61">
        <f>Q28/L28</f>
        <v>0.8</v>
      </c>
      <c r="S28" s="80">
        <v>265646024</v>
      </c>
      <c r="T28" s="80">
        <v>265646024</v>
      </c>
      <c r="U28" s="62">
        <f t="shared" si="0"/>
        <v>1</v>
      </c>
      <c r="V28" s="80">
        <f>7493823+3675644+3741707+67656117</f>
        <v>82567291</v>
      </c>
      <c r="W28" s="63">
        <f t="shared" si="1"/>
        <v>0.31081696521081753</v>
      </c>
      <c r="X28" s="87" t="s">
        <v>75</v>
      </c>
      <c r="Y28" s="76" t="s">
        <v>67</v>
      </c>
    </row>
    <row r="29" spans="1:25" ht="81" customHeight="1">
      <c r="A29" s="33">
        <v>3</v>
      </c>
      <c r="B29" s="114" t="str">
        <f>'[2]POA H.A.'!B16</f>
        <v>Hacer seguimiento al proyecto de erradicación de fuentes contaminantes</v>
      </c>
      <c r="C29" s="115"/>
      <c r="D29" s="115"/>
      <c r="E29" s="115"/>
      <c r="F29" s="115"/>
      <c r="G29" s="52"/>
      <c r="H29" s="34"/>
      <c r="I29" s="89" t="str">
        <f>'[2]POA H.A.'!F16</f>
        <v>Seguimiento a proyectos de erradicacion de fuentes contaminantes</v>
      </c>
      <c r="J29" s="116" t="s">
        <v>61</v>
      </c>
      <c r="K29" s="117" t="s">
        <v>61</v>
      </c>
      <c r="L29" s="70">
        <v>1</v>
      </c>
      <c r="M29" s="94" t="str">
        <f>'[2]POA H.A.'!J16</f>
        <v> (Número de proyectos de erradicación de fuentes contaminadas con seguimiento monitoreados/Número de proyectos de erradicación de fuentes contaminantes seleccionados)*100 </v>
      </c>
      <c r="N29" s="95"/>
      <c r="O29" s="9" t="s">
        <v>70</v>
      </c>
      <c r="P29" s="61">
        <f>O29/1</f>
        <v>1</v>
      </c>
      <c r="Q29" s="85">
        <f>P29</f>
        <v>1</v>
      </c>
      <c r="R29" s="61">
        <f>Q29/1</f>
        <v>1</v>
      </c>
      <c r="S29" s="80">
        <v>66792104</v>
      </c>
      <c r="T29" s="80">
        <v>66792104</v>
      </c>
      <c r="U29" s="62">
        <f t="shared" si="0"/>
        <v>1</v>
      </c>
      <c r="V29" s="80">
        <v>66792104</v>
      </c>
      <c r="W29" s="63">
        <f t="shared" si="1"/>
        <v>1</v>
      </c>
      <c r="X29" s="90" t="s">
        <v>73</v>
      </c>
      <c r="Y29" s="75"/>
    </row>
    <row r="30" spans="1:25" ht="121.5" customHeight="1">
      <c r="A30" s="33">
        <v>4</v>
      </c>
      <c r="B30" s="114" t="str">
        <f>'[2]POA H.A.'!B17</f>
        <v>Apoyar proyectos de producción más limpia Sector carbón, calizas, esmeraldas y las actividades de alfarería y coquización</v>
      </c>
      <c r="C30" s="115"/>
      <c r="D30" s="115"/>
      <c r="E30" s="115"/>
      <c r="F30" s="115"/>
      <c r="G30" s="52"/>
      <c r="H30" s="34"/>
      <c r="I30" s="89" t="str">
        <f>'[2]POA H.A.'!F17</f>
        <v>Proyecto de produccion mas limpia Sector carbón, calizas, y las actividades de alfarería y coquización apoyados</v>
      </c>
      <c r="J30" s="116" t="s">
        <v>65</v>
      </c>
      <c r="K30" s="117" t="s">
        <v>65</v>
      </c>
      <c r="L30" s="70">
        <v>1</v>
      </c>
      <c r="M30" s="94" t="str">
        <f>'[2]POA H.A.'!J17</f>
        <v> (Número de proyectos  PML en  Sector carbón, calizas, esmeraldas y las actividades de alfarería y coquización apoyados/Número de proyectos  PML en  Sector carbón, calizas, esmeraldas y las actividades de alfarería y coquización programados)*100 </v>
      </c>
      <c r="N30" s="95"/>
      <c r="O30" s="9" t="s">
        <v>81</v>
      </c>
      <c r="P30" s="61">
        <f>O30/L30</f>
        <v>0.9</v>
      </c>
      <c r="Q30" s="73" t="str">
        <f>O30</f>
        <v>0.9</v>
      </c>
      <c r="R30" s="61">
        <f>Q30/L30</f>
        <v>0.9</v>
      </c>
      <c r="S30" s="80">
        <v>120000000</v>
      </c>
      <c r="T30" s="80">
        <v>120000000</v>
      </c>
      <c r="U30" s="62">
        <f t="shared" si="0"/>
        <v>1</v>
      </c>
      <c r="V30" s="80">
        <v>120000000</v>
      </c>
      <c r="W30" s="63">
        <f t="shared" si="1"/>
        <v>1</v>
      </c>
      <c r="X30" s="10" t="s">
        <v>76</v>
      </c>
      <c r="Y30" s="78" t="s">
        <v>71</v>
      </c>
    </row>
    <row r="31" spans="1:25" ht="138.75" customHeight="1" thickBot="1">
      <c r="A31" s="33">
        <v>5</v>
      </c>
      <c r="B31" s="114" t="str">
        <f>'[2]POA H.A.'!B18</f>
        <v>Apoyar proyectos de reconversión tecnológica en los sectores agroindustrial, agropecuario, forestal hidrobiológico y/o biocomercio</v>
      </c>
      <c r="C31" s="115"/>
      <c r="D31" s="115"/>
      <c r="E31" s="115"/>
      <c r="F31" s="115"/>
      <c r="G31" s="53"/>
      <c r="H31" s="34"/>
      <c r="I31" s="89" t="str">
        <f>'[2]POA H.A.'!F18</f>
        <v>Proyectos de reconversion técnologica en  los sectores agroindustrial,  agropecuario, forestal hidrobiologico y/o biocomercio</v>
      </c>
      <c r="J31" s="116" t="s">
        <v>66</v>
      </c>
      <c r="K31" s="117" t="s">
        <v>66</v>
      </c>
      <c r="L31" s="70">
        <v>1</v>
      </c>
      <c r="M31" s="111" t="s">
        <v>62</v>
      </c>
      <c r="N31" s="112"/>
      <c r="O31" s="9" t="s">
        <v>69</v>
      </c>
      <c r="P31" s="61">
        <f>O31/L31</f>
        <v>0.3</v>
      </c>
      <c r="Q31" s="73" t="str">
        <f>O31</f>
        <v>0,3</v>
      </c>
      <c r="R31" s="61">
        <f>Q31/L31</f>
        <v>0.3</v>
      </c>
      <c r="S31" s="80">
        <v>50000000</v>
      </c>
      <c r="T31" s="80">
        <v>35112669</v>
      </c>
      <c r="U31" s="62">
        <f t="shared" si="0"/>
        <v>0.70225338</v>
      </c>
      <c r="V31" s="80">
        <v>35112669</v>
      </c>
      <c r="W31" s="63">
        <f t="shared" si="1"/>
        <v>0.70225338</v>
      </c>
      <c r="X31" s="82" t="s">
        <v>72</v>
      </c>
      <c r="Y31" s="79"/>
    </row>
    <row r="32" spans="1:24" s="39" customFormat="1" ht="24.75" customHeight="1" thickBot="1">
      <c r="A32" s="103" t="s">
        <v>1</v>
      </c>
      <c r="B32" s="103"/>
      <c r="C32" s="103"/>
      <c r="D32" s="103"/>
      <c r="E32" s="103"/>
      <c r="F32" s="103"/>
      <c r="G32" s="103"/>
      <c r="H32" s="103"/>
      <c r="I32" s="103"/>
      <c r="J32" s="103"/>
      <c r="K32" s="103"/>
      <c r="L32" s="103"/>
      <c r="M32" s="103"/>
      <c r="N32" s="103"/>
      <c r="O32" s="103"/>
      <c r="P32" s="35"/>
      <c r="Q32" s="36"/>
      <c r="R32" s="36"/>
      <c r="S32" s="37">
        <f>SUM(S27:S31)</f>
        <v>506941852</v>
      </c>
      <c r="T32" s="38">
        <f>SUM(T27:T31)</f>
        <v>492054521</v>
      </c>
      <c r="U32" s="64">
        <f t="shared" si="0"/>
        <v>0.970633059903683</v>
      </c>
      <c r="V32" s="38">
        <f>SUM(V27:V31)</f>
        <v>308975788</v>
      </c>
      <c r="W32" s="65">
        <f t="shared" si="1"/>
        <v>0.609489602764145</v>
      </c>
      <c r="X32" s="77"/>
    </row>
    <row r="33" spans="2:22" s="39" customFormat="1" ht="30.75" customHeight="1" thickBot="1">
      <c r="B33" s="169" t="s">
        <v>38</v>
      </c>
      <c r="C33" s="170"/>
      <c r="D33" s="40">
        <v>2</v>
      </c>
      <c r="F33" s="41" t="s">
        <v>37</v>
      </c>
      <c r="G33" s="67">
        <v>42549</v>
      </c>
      <c r="H33" s="68"/>
      <c r="I33" s="66">
        <v>43236</v>
      </c>
      <c r="J33" s="69"/>
      <c r="K33" s="69"/>
      <c r="L33" s="69"/>
      <c r="M33" s="69"/>
      <c r="N33" s="69"/>
      <c r="O33" s="49"/>
      <c r="P33" s="42">
        <f>AVERAGE(P27:P31)</f>
        <v>0.7999999999999999</v>
      </c>
      <c r="Q33" s="43"/>
      <c r="R33" s="42">
        <f>AVERAGE(R27:R31)</f>
        <v>0.7999999999999999</v>
      </c>
      <c r="S33" s="101"/>
      <c r="T33" s="102"/>
      <c r="U33" s="44"/>
      <c r="V33" s="84"/>
    </row>
    <row r="34" spans="20:22" ht="12.75">
      <c r="T34" s="84"/>
      <c r="U34" s="13"/>
      <c r="V34" s="84"/>
    </row>
    <row r="35" spans="20:21" ht="12.75">
      <c r="T35" s="13"/>
      <c r="U35" s="13"/>
    </row>
    <row r="36" spans="1:24" s="15" customFormat="1" ht="21.75" customHeight="1">
      <c r="A36" s="57"/>
      <c r="B36" s="58"/>
      <c r="C36" s="100" t="s">
        <v>41</v>
      </c>
      <c r="D36" s="92"/>
      <c r="E36" s="92"/>
      <c r="F36" s="93"/>
      <c r="G36" s="171" t="s">
        <v>53</v>
      </c>
      <c r="H36" s="171"/>
      <c r="I36" s="171"/>
      <c r="J36" s="171"/>
      <c r="K36" s="14"/>
      <c r="L36" s="14"/>
      <c r="M36" s="14"/>
      <c r="N36" s="14"/>
      <c r="O36" s="14"/>
      <c r="P36" s="14"/>
      <c r="Q36" s="14"/>
      <c r="R36" s="14"/>
      <c r="S36" s="14"/>
      <c r="T36" s="81"/>
      <c r="U36" s="14"/>
      <c r="V36" s="81"/>
      <c r="W36" s="14"/>
      <c r="X36" s="14"/>
    </row>
    <row r="37" spans="1:24" s="15" customFormat="1" ht="29.25" customHeight="1">
      <c r="A37" s="168" t="s">
        <v>14</v>
      </c>
      <c r="B37" s="168"/>
      <c r="C37" s="99" t="s">
        <v>56</v>
      </c>
      <c r="D37" s="97"/>
      <c r="E37" s="97"/>
      <c r="F37" s="98"/>
      <c r="G37" s="59" t="s">
        <v>54</v>
      </c>
      <c r="H37" s="59"/>
      <c r="I37" s="99" t="str">
        <f>'[1]POA H.A.'!G24</f>
        <v>LUZ DEYANIRA GONZALEZ CASTILLO</v>
      </c>
      <c r="J37" s="98"/>
      <c r="K37" s="14"/>
      <c r="L37" s="14"/>
      <c r="M37" s="14"/>
      <c r="N37" s="14"/>
      <c r="O37" s="14"/>
      <c r="P37" s="14"/>
      <c r="Q37" s="14"/>
      <c r="R37" s="14"/>
      <c r="S37" s="14"/>
      <c r="T37" s="84"/>
      <c r="U37" s="14"/>
      <c r="V37" s="14"/>
      <c r="W37" s="81"/>
      <c r="X37" s="14"/>
    </row>
    <row r="38" spans="1:24" ht="29.25" customHeight="1">
      <c r="A38" s="92" t="s">
        <v>15</v>
      </c>
      <c r="B38" s="93"/>
      <c r="C38" s="99" t="s">
        <v>57</v>
      </c>
      <c r="D38" s="97"/>
      <c r="E38" s="97"/>
      <c r="F38" s="98"/>
      <c r="G38" s="59" t="s">
        <v>55</v>
      </c>
      <c r="H38" s="59"/>
      <c r="I38" s="99" t="str">
        <f>'[1]POA H.A.'!G25</f>
        <v>Subdirectora de Planeación y Sistemas de Información</v>
      </c>
      <c r="J38" s="98"/>
      <c r="K38" s="14"/>
      <c r="L38" s="14"/>
      <c r="M38" s="14"/>
      <c r="N38" s="14"/>
      <c r="O38" s="14"/>
      <c r="P38" s="14"/>
      <c r="Q38" s="14"/>
      <c r="R38" s="14"/>
      <c r="S38" s="14"/>
      <c r="T38" s="14"/>
      <c r="U38" s="14"/>
      <c r="V38" s="14"/>
      <c r="W38" s="14"/>
      <c r="X38" s="14"/>
    </row>
    <row r="39" spans="1:24" ht="29.25" customHeight="1">
      <c r="A39" s="168" t="s">
        <v>13</v>
      </c>
      <c r="B39" s="168"/>
      <c r="C39" s="100"/>
      <c r="D39" s="92"/>
      <c r="E39" s="92"/>
      <c r="F39" s="93"/>
      <c r="G39" s="59"/>
      <c r="H39" s="59"/>
      <c r="I39" s="99"/>
      <c r="J39" s="98"/>
      <c r="K39" s="14"/>
      <c r="L39" s="14"/>
      <c r="M39" s="14"/>
      <c r="N39" s="14"/>
      <c r="O39" s="14"/>
      <c r="P39" s="14"/>
      <c r="Q39" s="14"/>
      <c r="R39" s="14"/>
      <c r="S39" s="14"/>
      <c r="T39" s="14"/>
      <c r="U39" s="14"/>
      <c r="V39" s="14"/>
      <c r="W39" s="14"/>
      <c r="X39" s="14"/>
    </row>
    <row r="40" spans="1:24" ht="29.25" customHeight="1">
      <c r="A40" s="168" t="s">
        <v>16</v>
      </c>
      <c r="B40" s="168"/>
      <c r="C40" s="96">
        <v>43475</v>
      </c>
      <c r="D40" s="97"/>
      <c r="E40" s="97"/>
      <c r="F40" s="98"/>
      <c r="G40" s="60">
        <v>42550</v>
      </c>
      <c r="H40" s="59"/>
      <c r="I40" s="96">
        <f>C40</f>
        <v>43475</v>
      </c>
      <c r="J40" s="98"/>
      <c r="K40" s="14"/>
      <c r="L40" s="14"/>
      <c r="M40" s="14"/>
      <c r="N40" s="14"/>
      <c r="O40" s="14"/>
      <c r="P40" s="14"/>
      <c r="Q40" s="14"/>
      <c r="R40" s="14"/>
      <c r="S40" s="14"/>
      <c r="T40" s="14"/>
      <c r="U40" s="14"/>
      <c r="V40" s="14"/>
      <c r="W40" s="14"/>
      <c r="X40" s="14"/>
    </row>
    <row r="43" ht="12.75">
      <c r="T43" s="83"/>
    </row>
    <row r="44" ht="12.75">
      <c r="V44" s="84"/>
    </row>
    <row r="53" ht="12.75">
      <c r="M53" s="47"/>
    </row>
  </sheetData>
  <sheetProtection/>
  <mergeCells count="77">
    <mergeCell ref="Y24:Y26"/>
    <mergeCell ref="X24:X26"/>
    <mergeCell ref="S24:S26"/>
    <mergeCell ref="T24:T26"/>
    <mergeCell ref="U24:U26"/>
    <mergeCell ref="O25:O26"/>
    <mergeCell ref="W24:W26"/>
    <mergeCell ref="M24:N26"/>
    <mergeCell ref="V24:V26"/>
    <mergeCell ref="Q25:Q26"/>
    <mergeCell ref="O24:P24"/>
    <mergeCell ref="Q24:R24"/>
    <mergeCell ref="P25:P26"/>
    <mergeCell ref="A40:B40"/>
    <mergeCell ref="A39:B39"/>
    <mergeCell ref="B33:C33"/>
    <mergeCell ref="M27:N27"/>
    <mergeCell ref="B29:F29"/>
    <mergeCell ref="A37:B37"/>
    <mergeCell ref="C39:F39"/>
    <mergeCell ref="G36:J36"/>
    <mergeCell ref="C38:F38"/>
    <mergeCell ref="M28:N28"/>
    <mergeCell ref="H25:H26"/>
    <mergeCell ref="M29:N29"/>
    <mergeCell ref="J31:K31"/>
    <mergeCell ref="A24:A26"/>
    <mergeCell ref="J28:K28"/>
    <mergeCell ref="J29:K29"/>
    <mergeCell ref="B27:F27"/>
    <mergeCell ref="B28:F28"/>
    <mergeCell ref="I24:I26"/>
    <mergeCell ref="J24:K26"/>
    <mergeCell ref="U1:X1"/>
    <mergeCell ref="U2:X2"/>
    <mergeCell ref="A5:X5"/>
    <mergeCell ref="A1:C4"/>
    <mergeCell ref="D1:T2"/>
    <mergeCell ref="R25:R26"/>
    <mergeCell ref="A11:C11"/>
    <mergeCell ref="U3:W3"/>
    <mergeCell ref="U4:W4"/>
    <mergeCell ref="D3:T4"/>
    <mergeCell ref="D11:I11"/>
    <mergeCell ref="O11:R11"/>
    <mergeCell ref="T11:T13"/>
    <mergeCell ref="A12:C14"/>
    <mergeCell ref="D12:I14"/>
    <mergeCell ref="D15:I17"/>
    <mergeCell ref="S11:S13"/>
    <mergeCell ref="M11:N13"/>
    <mergeCell ref="D18:I20"/>
    <mergeCell ref="O23:P23"/>
    <mergeCell ref="A21:C23"/>
    <mergeCell ref="A18:C20"/>
    <mergeCell ref="O14:X14"/>
    <mergeCell ref="A15:C17"/>
    <mergeCell ref="S33:T33"/>
    <mergeCell ref="A32:O32"/>
    <mergeCell ref="Q23:R23"/>
    <mergeCell ref="D21:I23"/>
    <mergeCell ref="M31:N31"/>
    <mergeCell ref="B24:F26"/>
    <mergeCell ref="B31:F31"/>
    <mergeCell ref="B30:F30"/>
    <mergeCell ref="J30:K30"/>
    <mergeCell ref="J27:K27"/>
    <mergeCell ref="L24:L26"/>
    <mergeCell ref="A38:B38"/>
    <mergeCell ref="M30:N30"/>
    <mergeCell ref="C40:F40"/>
    <mergeCell ref="I37:J37"/>
    <mergeCell ref="I38:J38"/>
    <mergeCell ref="I39:J39"/>
    <mergeCell ref="I40:J40"/>
    <mergeCell ref="C36:F36"/>
    <mergeCell ref="C37:F37"/>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2019-02-22T13:41:08Z</dcterms:modified>
  <cp:category/>
  <cp:version/>
  <cp:contentType/>
  <cp:contentStatus/>
</cp:coreProperties>
</file>