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<sst xmlns="http://schemas.openxmlformats.org/spreadsheetml/2006/main" count="81" uniqueCount="70">
  <si>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</si>
  <si>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</si>
  <si>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</si>
  <si>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</si>
  <si>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</si>
  <si>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</si>
  <si>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</si>
  <si>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</si>
  <si>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</si>
  <si>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</si>
  <si>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</si>
  <si>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</si>
  <si>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</si>
  <si>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</si>
  <si>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</si>
  <si>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</si>
  <si>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</si>
  <si>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</si>
  <si>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</si>
  <si>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</si>
  <si>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</si>
  <si>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</si>
  <si>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</si>
  <si>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</si>
  <si>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</si>
  <si>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</si>
  <si>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</si>
  <si>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</si>
  <si>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</si>
  <si>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</si>
  <si>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</si>
  <si>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</si>
  <si>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</si>
  <si>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</si>
  <si>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</si>
  <si>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</si>
  <si>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</si>
  <si>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</si>
  <si>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</si>
  <si>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</si>
  <si>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</si>
  <si>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</si>
  <si>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</si>
  <si>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</si>
  <si>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</si>
  <si>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</si>
  <si>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</si>
  <si>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</si>
  <si>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</si>
  <si>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</si>
  <si>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SUBPROGRAMA PLAN DE ACCIÓN:</t>
  </si>
  <si>
    <t xml:space="preserve">PROYECTO </t>
  </si>
  <si>
    <t>APROBÓ</t>
  </si>
  <si>
    <t>LUZ DEYANIRA GONZALEZ CASTILLO</t>
  </si>
  <si>
    <t>Subdirectora de Planeación y Sistemas de Información</t>
  </si>
  <si>
    <t>JAIRO INGNACIO GARCIA RODRIGUEZ</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</si>
  <si>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</si>
  <si>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</si>
  <si>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520 904 05 01 06 90</t>
  </si>
  <si>
    <t xml:space="preserve">Un (1) documento elaborado </t>
  </si>
  <si>
    <t>(Número de Documentos elaborados / Número de Documentos a elaborar)*100</t>
  </si>
  <si>
    <t>OCTUBRE</t>
  </si>
  <si>
    <t>Entrega del documento de estudios técnicos de la ronda de protección ambiental, la cota máxima de inundación y los diseños de adecuación hidráulica en el cauce principal de la cuenca alta del río Chicamocha"</t>
  </si>
  <si>
    <t>Versión 0</t>
  </si>
  <si>
    <t>X</t>
  </si>
  <si>
    <t>MAYO</t>
  </si>
  <si>
    <t xml:space="preserve">Carpeta de Contrato  CCC 2016 175
</t>
  </si>
  <si>
    <t>JUNIO</t>
  </si>
  <si>
    <t xml:space="preserve">Actualmente el contratista trabaja en el establecimiento de las alternativas de adecuación hidráulica .  Los documentos de definición zona de Ronda de Protección Ambiental que están en proceso de ajuste en el marco de la actualización de los lineamientos de la guía técnica de criterios para el acotamiento de rondas hídricas en Colombia, del Ministerio de Ambiente y Desarrollo Sostenible y el Decreto 2245 del 29 de diciembre de 2017 y la Resolución 0957 del 31 de mayo de 2018, entre otros ajustes se debe realizar:
- Análisis catastral
- Análisis de variables hidráulicas por tramos definiendo la vía de intenso desagüe y zona de inundación peligrosa, 
- Análisis morfológico para definir que tramos han cambiado, y tomar la decisión de llevar a cabo los análisis de la ronda hídrica con período de retorno a 15 años para zona rural.
- Análisis manejo ambiental de la ronda según guía.
Se firmó adición y prorroga No. 1 (Cuatro meses (4) y quince (15) días calendario y Doscientos millones sesenta y dos mil ochocientos pesos$(200.062.800,oo)) teniendo en cuenta el cambio normativo para la delimitación de zona de ronda y la necesecidad de realizar más apiques de los proyectados para las alpternativas de adecuación hidráulica.
Se generaron varias respuestas con respecto a observaciones generadas por entes de control, con respecto a responsabilidades contractuales.
</t>
  </si>
  <si>
    <t>0,51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</si>
</sst>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quot;\ #,##0"/>
    <numFmt numFmtId="192" formatCode="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sz val="10"/>
      <color rgb="FFFF0000"/>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style="medium"/>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4" xfId="0" applyFont="1" applyFill="1" applyBorder="1" applyAlignment="1" applyProtection="1">
      <alignment horizontal="lef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14" fontId="0" fillId="0" borderId="10" xfId="0" applyNumberFormat="1" applyFont="1" applyBorder="1" applyAlignment="1" applyProtection="1">
      <alignment horizontal="center" vertical="center"/>
      <protection/>
    </xf>
    <xf numFmtId="14" fontId="0" fillId="0" borderId="14" xfId="0" applyNumberFormat="1" applyFont="1" applyBorder="1" applyAlignment="1" applyProtection="1">
      <alignment vertical="top" wrapText="1"/>
      <protection/>
    </xf>
    <xf numFmtId="14" fontId="0" fillId="0" borderId="15"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0" fontId="19" fillId="0" borderId="13" xfId="0" applyFont="1" applyBorder="1" applyAlignment="1" applyProtection="1">
      <alignment vertical="center" wrapText="1"/>
      <protection/>
    </xf>
    <xf numFmtId="0" fontId="27" fillId="0" borderId="10" xfId="0" applyFont="1" applyBorder="1" applyAlignment="1">
      <alignment vertical="center" wrapText="1"/>
    </xf>
    <xf numFmtId="0" fontId="28" fillId="0" borderId="10" xfId="0" applyFont="1" applyBorder="1" applyAlignment="1" applyProtection="1">
      <alignment horizontal="justify" vertical="center" wrapText="1"/>
      <protection/>
    </xf>
    <xf numFmtId="9" fontId="27" fillId="0" borderId="10" xfId="51" applyNumberFormat="1" applyFont="1" applyBorder="1" applyAlignment="1" applyProtection="1">
      <alignment horizontal="center" vertical="center" wrapText="1"/>
      <protection/>
    </xf>
    <xf numFmtId="0" fontId="27" fillId="0" borderId="0" xfId="0" applyFont="1" applyAlignment="1" applyProtection="1">
      <alignment vertical="center"/>
      <protection locked="0"/>
    </xf>
    <xf numFmtId="3" fontId="0" fillId="0" borderId="10" xfId="0"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191" fontId="27" fillId="0" borderId="10" xfId="52" applyNumberFormat="1" applyFont="1" applyFill="1" applyBorder="1" applyAlignment="1">
      <alignment horizontal="center" vertical="center" wrapText="1"/>
    </xf>
    <xf numFmtId="191" fontId="27" fillId="0" borderId="10" xfId="51" applyNumberFormat="1" applyFont="1" applyBorder="1" applyAlignment="1" applyProtection="1">
      <alignment horizontal="center" vertical="center" wrapText="1"/>
      <protection/>
    </xf>
    <xf numFmtId="0" fontId="19" fillId="16" borderId="10" xfId="0" applyFont="1" applyFill="1" applyBorder="1" applyAlignment="1" applyProtection="1">
      <alignment horizontal="center" vertical="center"/>
      <protection/>
    </xf>
    <xf numFmtId="9" fontId="0" fillId="0" borderId="10" xfId="52" applyNumberFormat="1" applyFont="1" applyFill="1" applyBorder="1" applyAlignment="1" applyProtection="1">
      <alignment horizontal="center" vertical="center" wrapText="1"/>
      <protection/>
    </xf>
    <xf numFmtId="9" fontId="19" fillId="0" borderId="10" xfId="58" applyFont="1" applyBorder="1" applyAlignment="1" applyProtection="1">
      <alignment horizontal="center" vertical="center"/>
      <protection/>
    </xf>
    <xf numFmtId="191" fontId="27" fillId="0" borderId="10" xfId="0" applyNumberFormat="1" applyFont="1" applyBorder="1" applyAlignment="1">
      <alignment horizontal="center" vertical="center" wrapText="1"/>
    </xf>
    <xf numFmtId="191" fontId="19" fillId="0" borderId="10" xfId="0" applyNumberFormat="1" applyFont="1" applyFill="1" applyBorder="1" applyAlignment="1" applyProtection="1">
      <alignment horizontal="center" vertical="center"/>
      <protection/>
    </xf>
    <xf numFmtId="191" fontId="19" fillId="0" borderId="10" xfId="52" applyNumberFormat="1" applyFont="1" applyFill="1" applyBorder="1" applyAlignment="1" applyProtection="1">
      <alignment horizontal="center" vertical="center" wrapText="1"/>
      <protection/>
    </xf>
    <xf numFmtId="49" fontId="35" fillId="0" borderId="0" xfId="51" applyNumberFormat="1" applyFont="1" applyAlignment="1" applyProtection="1">
      <alignment vertical="center"/>
      <protection locked="0"/>
    </xf>
    <xf numFmtId="0" fontId="0" fillId="0" borderId="0" xfId="0" applyFont="1" applyAlignment="1" applyProtection="1">
      <alignment vertical="center"/>
      <protection/>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9" fontId="0" fillId="0" borderId="10"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0" fontId="21" fillId="0" borderId="10" xfId="0" applyFont="1" applyBorder="1" applyAlignment="1">
      <alignment horizontal="justify" vertical="center" wrapText="1"/>
    </xf>
    <xf numFmtId="0" fontId="27" fillId="0" borderId="10" xfId="0" applyFont="1" applyBorder="1" applyAlignment="1" applyProtection="1">
      <alignment horizontal="center" vertical="center"/>
      <protection/>
    </xf>
    <xf numFmtId="0" fontId="27" fillId="0" borderId="10" xfId="0" applyNumberFormat="1" applyFont="1" applyFill="1" applyBorder="1" applyAlignment="1" applyProtection="1">
      <alignment horizontal="center" vertical="center" wrapText="1"/>
      <protection/>
    </xf>
    <xf numFmtId="2" fontId="27" fillId="0" borderId="10" xfId="0" applyNumberFormat="1" applyFont="1" applyFill="1" applyBorder="1" applyAlignment="1" applyProtection="1">
      <alignment horizontal="center" vertical="center" wrapText="1"/>
      <protection locked="0"/>
    </xf>
    <xf numFmtId="9" fontId="27" fillId="0" borderId="10" xfId="58" applyFont="1" applyBorder="1" applyAlignment="1" applyProtection="1">
      <alignment horizontal="center" vertical="center"/>
      <protection locked="0"/>
    </xf>
    <xf numFmtId="9" fontId="27" fillId="0" borderId="10" xfId="58" applyFont="1" applyBorder="1" applyAlignment="1" applyProtection="1">
      <alignment horizontal="center" vertical="center" wrapText="1"/>
      <protection locked="0"/>
    </xf>
    <xf numFmtId="49" fontId="27" fillId="0" borderId="10" xfId="51" applyNumberFormat="1" applyFont="1" applyBorder="1" applyAlignment="1" applyProtection="1">
      <alignment horizontal="center" vertical="center" wrapText="1"/>
      <protection locked="0"/>
    </xf>
    <xf numFmtId="49" fontId="0" fillId="25" borderId="17" xfId="0" applyNumberFormat="1" applyFont="1" applyFill="1" applyBorder="1" applyAlignment="1" applyProtection="1">
      <alignment horizontal="justify" vertical="center" wrapText="1"/>
      <protection locked="0"/>
    </xf>
    <xf numFmtId="0" fontId="27" fillId="0" borderId="18" xfId="0" applyFont="1" applyBorder="1" applyAlignment="1" applyProtection="1">
      <alignment horizontal="justify" vertical="center" wrapText="1"/>
      <protection locked="0"/>
    </xf>
    <xf numFmtId="0" fontId="22" fillId="0" borderId="1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26" borderId="10"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19" fillId="0" borderId="0" xfId="0" applyFont="1" applyBorder="1" applyAlignment="1" applyProtection="1">
      <alignment horizontal="right" vertical="center"/>
      <protection/>
    </xf>
    <xf numFmtId="49" fontId="35" fillId="0" borderId="0" xfId="51" applyNumberFormat="1" applyFont="1" applyFill="1" applyBorder="1" applyAlignment="1" applyProtection="1">
      <alignment horizontal="center" vertical="center"/>
      <protection locked="0"/>
    </xf>
    <xf numFmtId="1" fontId="0" fillId="0" borderId="19"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1" fontId="0" fillId="0" borderId="22"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3" xfId="0" applyNumberFormat="1" applyFont="1" applyFill="1" applyBorder="1" applyAlignment="1" applyProtection="1">
      <alignment horizontal="justify" vertical="center" wrapText="1"/>
      <protection/>
    </xf>
    <xf numFmtId="0" fontId="19" fillId="0" borderId="13"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0" fillId="0" borderId="19"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21" fillId="0" borderId="10" xfId="0" applyFont="1" applyBorder="1" applyAlignment="1">
      <alignment horizontal="center" vertical="center"/>
    </xf>
    <xf numFmtId="0" fontId="0" fillId="0" borderId="14"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18" fillId="0" borderId="15" xfId="0" applyFont="1" applyBorder="1" applyAlignment="1">
      <alignment horizontal="center" vertical="center"/>
    </xf>
    <xf numFmtId="0" fontId="18" fillId="0" borderId="16" xfId="0" applyFont="1" applyBorder="1" applyAlignment="1">
      <alignment horizontal="center" vertical="center"/>
    </xf>
    <xf numFmtId="1" fontId="19" fillId="0" borderId="0" xfId="51" applyNumberFormat="1" applyFont="1" applyBorder="1" applyAlignment="1" applyProtection="1">
      <alignment horizontal="right" vertical="center"/>
      <protection/>
    </xf>
    <xf numFmtId="0" fontId="18" fillId="0" borderId="14" xfId="0" applyFont="1" applyBorder="1" applyAlignment="1">
      <alignment horizontal="center" vertical="center"/>
    </xf>
    <xf numFmtId="14" fontId="21" fillId="0" borderId="14" xfId="0" applyNumberFormat="1" applyFont="1" applyBorder="1" applyAlignment="1">
      <alignment horizontal="center" vertical="center"/>
    </xf>
    <xf numFmtId="0" fontId="21" fillId="0" borderId="15" xfId="0" applyFont="1" applyBorder="1" applyAlignment="1">
      <alignment horizontal="center" vertical="center"/>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7"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24" xfId="0" applyFont="1" applyFill="1" applyBorder="1" applyAlignment="1" applyProtection="1">
      <alignment horizontal="center" vertical="center" wrapText="1"/>
      <protection/>
    </xf>
    <xf numFmtId="0" fontId="24" fillId="0" borderId="28" xfId="0" applyFont="1" applyFill="1" applyBorder="1" applyAlignment="1" applyProtection="1">
      <alignment horizontal="center" vertical="center" wrapText="1"/>
      <protection/>
    </xf>
    <xf numFmtId="0" fontId="19" fillId="16" borderId="29"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49" fontId="23" fillId="0" borderId="10" xfId="51" applyNumberFormat="1" applyFont="1" applyBorder="1" applyAlignment="1" applyProtection="1">
      <alignment horizontal="center" vertical="center" wrapText="1"/>
      <protection locked="0"/>
    </xf>
    <xf numFmtId="49" fontId="23" fillId="0" borderId="13" xfId="51" applyNumberFormat="1" applyFont="1" applyBorder="1" applyAlignment="1" applyProtection="1">
      <alignment horizontal="center" vertical="center" wrapText="1"/>
      <protection locked="0"/>
    </xf>
    <xf numFmtId="49" fontId="19" fillId="0" borderId="24"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49" fontId="0" fillId="0" borderId="0" xfId="51" applyNumberFormat="1" applyFont="1" applyFill="1" applyBorder="1" applyAlignment="1" applyProtection="1">
      <alignment horizontal="center" vertical="center"/>
      <protection locked="0"/>
    </xf>
    <xf numFmtId="49" fontId="23" fillId="0" borderId="24" xfId="51" applyNumberFormat="1" applyFont="1" applyBorder="1" applyAlignment="1" applyProtection="1">
      <alignment horizontal="center" vertical="center" wrapText="1"/>
      <protection locked="0"/>
    </xf>
    <xf numFmtId="0" fontId="0" fillId="0" borderId="10" xfId="51" applyNumberFormat="1" applyFont="1" applyFill="1" applyBorder="1" applyAlignment="1" applyProtection="1">
      <alignment horizontal="center" vertical="center"/>
      <protection locked="0"/>
    </xf>
    <xf numFmtId="1" fontId="0" fillId="0" borderId="25"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0" fontId="19" fillId="0" borderId="13" xfId="0" applyFont="1" applyBorder="1" applyAlignment="1" applyProtection="1">
      <alignment horizontal="center" vertical="center"/>
      <protection/>
    </xf>
    <xf numFmtId="49" fontId="19" fillId="0" borderId="10" xfId="51" applyNumberFormat="1" applyFont="1" applyBorder="1" applyAlignment="1" applyProtection="1">
      <alignment horizontal="center" vertical="center" wrapText="1"/>
      <protection/>
    </xf>
    <xf numFmtId="49" fontId="19" fillId="0" borderId="13" xfId="51" applyNumberFormat="1" applyFont="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locked="0"/>
    </xf>
    <xf numFmtId="49" fontId="19" fillId="0" borderId="13" xfId="51"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xf>
    <xf numFmtId="0" fontId="36" fillId="0" borderId="13" xfId="0" applyFont="1" applyBorder="1" applyAlignment="1" applyProtection="1">
      <alignment horizontal="center" vertical="center" wrapText="1"/>
      <protection/>
    </xf>
    <xf numFmtId="0" fontId="19" fillId="0" borderId="19"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36" fillId="0" borderId="10" xfId="51" applyNumberFormat="1" applyFont="1" applyBorder="1" applyAlignment="1" applyProtection="1">
      <alignment horizontal="center" vertical="center" wrapText="1"/>
      <protection/>
    </xf>
    <xf numFmtId="0" fontId="36" fillId="0" borderId="13" xfId="51" applyNumberFormat="1" applyFont="1" applyBorder="1" applyAlignment="1" applyProtection="1">
      <alignment horizontal="center" vertical="center" wrapText="1"/>
      <protection/>
    </xf>
    <xf numFmtId="49" fontId="20" fillId="0" borderId="0" xfId="51"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3" fontId="27" fillId="0" borderId="10"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0" xfId="0" applyFont="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3</xdr:col>
      <xdr:colOff>85725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85800" y="47625"/>
          <a:ext cx="1447800"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6%20RECUPERACION,%20PROTECCION%20AGUAS%20TERMOMINERALE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6%20RECUPERACION,%20PROTECCION%20AGUAS%20TERMOMINERALES\FEV-16%20PORH%20Cuenca%20alta%20y%20media%20del%20R&#237;o%20Chicamoch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6%20RECUPERACION,%20PROTECCION%20AGUAS%20TERMOMINERALES\FEV-16%20Recuperaci&#243;n,%20protecc%20aguas%20ter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Conservación protección y recuperación del Sistema integrado de aguas termo minerales y aguas subterráneas</v>
          </cell>
        </row>
        <row r="14">
          <cell r="B14" t="str">
            <v>Establecer e Implementar acciones encaminadas a la conservación protección y Recuperación del Sistema integrado de aguas termominerales, y subterráneas del área de influencia de la microcuenca Quebrada Honda y Lago Sochagota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70" zoomScaleNormal="70" zoomScaleSheetLayoutView="70" zoomScalePageLayoutView="0" workbookViewId="0" topLeftCell="M22">
      <selection activeCell="A28" sqref="A28:O28"/>
    </sheetView>
  </sheetViews>
  <sheetFormatPr defaultColWidth="11.421875" defaultRowHeight="12.75"/>
  <cols>
    <col min="1" max="1" width="7.140625" style="1" customWidth="1"/>
    <col min="2" max="2" width="13.421875" style="1" customWidth="1"/>
    <col min="3" max="3" width="10.140625" style="1" customWidth="1"/>
    <col min="4" max="4" width="8.140625" style="1" customWidth="1"/>
    <col min="5" max="5" width="8.8515625" style="1" customWidth="1"/>
    <col min="6" max="6" width="10.00390625" style="1" customWidth="1"/>
    <col min="7" max="7" width="10.00390625" style="1" hidden="1" customWidth="1"/>
    <col min="8" max="8" width="11.57421875" style="9" hidden="1" customWidth="1"/>
    <col min="9" max="9" width="50.00390625" style="9" customWidth="1"/>
    <col min="10" max="10" width="20.28125" style="1" customWidth="1"/>
    <col min="11" max="11" width="13.00390625" style="1" customWidth="1"/>
    <col min="12" max="12" width="13.7109375" style="1" customWidth="1"/>
    <col min="13" max="13" width="15.7109375" style="1" customWidth="1"/>
    <col min="14" max="14" width="16.57421875" style="1" customWidth="1"/>
    <col min="15" max="18" width="19.00390625" style="10" customWidth="1"/>
    <col min="19" max="19" width="19.140625" style="10" customWidth="1"/>
    <col min="20" max="20" width="19.7109375" style="1" customWidth="1"/>
    <col min="21" max="21" width="15.421875" style="1" customWidth="1"/>
    <col min="22" max="22" width="13.8515625" style="1" customWidth="1"/>
    <col min="23" max="23" width="15.8515625" style="1" customWidth="1"/>
    <col min="24" max="24" width="63.28125" style="1" customWidth="1"/>
    <col min="25" max="25" width="50.28125" style="1" customWidth="1"/>
    <col min="26" max="16384" width="11.421875" style="1" customWidth="1"/>
  </cols>
  <sheetData>
    <row r="1" spans="1:24" ht="60" customHeight="1">
      <c r="A1" s="114"/>
      <c r="B1" s="114"/>
      <c r="C1" s="114"/>
      <c r="D1" s="82" t="s">
        <v>18</v>
      </c>
      <c r="E1" s="82"/>
      <c r="F1" s="82"/>
      <c r="G1" s="82"/>
      <c r="H1" s="82"/>
      <c r="I1" s="82"/>
      <c r="J1" s="82"/>
      <c r="K1" s="82"/>
      <c r="L1" s="82"/>
      <c r="M1" s="82"/>
      <c r="N1" s="82"/>
      <c r="O1" s="82"/>
      <c r="P1" s="82"/>
      <c r="Q1" s="82"/>
      <c r="R1" s="82"/>
      <c r="S1" s="82"/>
      <c r="T1" s="82"/>
      <c r="U1" s="113" t="s">
        <v>45</v>
      </c>
      <c r="V1" s="113"/>
      <c r="W1" s="113"/>
      <c r="X1" s="113"/>
    </row>
    <row r="2" spans="1:24" ht="21.75" customHeight="1">
      <c r="A2" s="114"/>
      <c r="B2" s="114"/>
      <c r="C2" s="114"/>
      <c r="D2" s="82"/>
      <c r="E2" s="82"/>
      <c r="F2" s="82"/>
      <c r="G2" s="82"/>
      <c r="H2" s="82"/>
      <c r="I2" s="82"/>
      <c r="J2" s="82"/>
      <c r="K2" s="82"/>
      <c r="L2" s="82"/>
      <c r="M2" s="82"/>
      <c r="N2" s="82"/>
      <c r="O2" s="82"/>
      <c r="P2" s="82"/>
      <c r="Q2" s="82"/>
      <c r="R2" s="82"/>
      <c r="S2" s="82"/>
      <c r="T2" s="82"/>
      <c r="U2" s="114" t="s">
        <v>19</v>
      </c>
      <c r="V2" s="114"/>
      <c r="W2" s="114"/>
      <c r="X2" s="114"/>
    </row>
    <row r="3" spans="1:24" ht="19.5" customHeight="1">
      <c r="A3" s="114"/>
      <c r="B3" s="114"/>
      <c r="C3" s="114"/>
      <c r="D3" s="82" t="s">
        <v>20</v>
      </c>
      <c r="E3" s="82"/>
      <c r="F3" s="82"/>
      <c r="G3" s="82"/>
      <c r="H3" s="82"/>
      <c r="I3" s="82"/>
      <c r="J3" s="82"/>
      <c r="K3" s="82"/>
      <c r="L3" s="82"/>
      <c r="M3" s="82"/>
      <c r="N3" s="82"/>
      <c r="O3" s="82"/>
      <c r="P3" s="82"/>
      <c r="Q3" s="82"/>
      <c r="R3" s="82"/>
      <c r="S3" s="82"/>
      <c r="T3" s="82"/>
      <c r="U3" s="79" t="s">
        <v>22</v>
      </c>
      <c r="V3" s="80"/>
      <c r="W3" s="81"/>
      <c r="X3" s="2" t="s">
        <v>23</v>
      </c>
    </row>
    <row r="4" spans="1:24" ht="19.5" customHeight="1">
      <c r="A4" s="114"/>
      <c r="B4" s="114"/>
      <c r="C4" s="114"/>
      <c r="D4" s="82"/>
      <c r="E4" s="82"/>
      <c r="F4" s="82"/>
      <c r="G4" s="82"/>
      <c r="H4" s="82"/>
      <c r="I4" s="82"/>
      <c r="J4" s="82"/>
      <c r="K4" s="82"/>
      <c r="L4" s="82"/>
      <c r="M4" s="82"/>
      <c r="N4" s="82"/>
      <c r="O4" s="82"/>
      <c r="P4" s="82"/>
      <c r="Q4" s="82"/>
      <c r="R4" s="82"/>
      <c r="S4" s="82"/>
      <c r="T4" s="82"/>
      <c r="U4" s="79" t="s">
        <v>63</v>
      </c>
      <c r="V4" s="80"/>
      <c r="W4" s="81"/>
      <c r="X4" s="3">
        <v>43003</v>
      </c>
    </row>
    <row r="5" spans="1:24" ht="31.5" customHeight="1">
      <c r="A5" s="115" t="s">
        <v>21</v>
      </c>
      <c r="B5" s="115"/>
      <c r="C5" s="115"/>
      <c r="D5" s="115"/>
      <c r="E5" s="115"/>
      <c r="F5" s="115"/>
      <c r="G5" s="115"/>
      <c r="H5" s="115"/>
      <c r="I5" s="115"/>
      <c r="J5" s="115"/>
      <c r="K5" s="115"/>
      <c r="L5" s="115"/>
      <c r="M5" s="115"/>
      <c r="N5" s="115"/>
      <c r="O5" s="115"/>
      <c r="P5" s="115"/>
      <c r="Q5" s="115"/>
      <c r="R5" s="115"/>
      <c r="S5" s="115"/>
      <c r="T5" s="115"/>
      <c r="U5" s="115"/>
      <c r="V5" s="115"/>
      <c r="W5" s="115"/>
      <c r="X5" s="115"/>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31" t="s">
        <v>5</v>
      </c>
      <c r="B11" s="132"/>
      <c r="C11" s="132"/>
      <c r="D11" s="117" t="str">
        <f>'[2]POA H.A.'!$D$6</f>
        <v>GESTIÓN INTEGRADA DEL RECURSO HÍDRICO</v>
      </c>
      <c r="E11" s="117"/>
      <c r="F11" s="117"/>
      <c r="G11" s="117"/>
      <c r="H11" s="117"/>
      <c r="I11" s="117"/>
      <c r="J11" s="22" t="s">
        <v>2</v>
      </c>
      <c r="K11" s="22" t="s">
        <v>3</v>
      </c>
      <c r="L11" s="34"/>
      <c r="M11" s="148" t="s">
        <v>24</v>
      </c>
      <c r="N11" s="149"/>
      <c r="O11" s="118" t="s">
        <v>46</v>
      </c>
      <c r="P11" s="118"/>
      <c r="Q11" s="118"/>
      <c r="R11" s="118"/>
      <c r="S11" s="119" t="s">
        <v>49</v>
      </c>
      <c r="T11" s="119">
        <v>2018</v>
      </c>
      <c r="U11" s="36"/>
      <c r="V11" s="36"/>
      <c r="W11" s="36"/>
      <c r="X11" s="36"/>
    </row>
    <row r="12" spans="1:24" ht="22.5" customHeight="1">
      <c r="A12" s="122" t="s">
        <v>29</v>
      </c>
      <c r="B12" s="123"/>
      <c r="C12" s="124"/>
      <c r="D12" s="95" t="str">
        <f>'[2]POA H.A.'!$D$7</f>
        <v>Manejo Integral del Recurso Hídrico. </v>
      </c>
      <c r="E12" s="96"/>
      <c r="F12" s="96"/>
      <c r="G12" s="96"/>
      <c r="H12" s="96"/>
      <c r="I12" s="97"/>
      <c r="J12" s="23" t="s">
        <v>4</v>
      </c>
      <c r="K12" s="52">
        <v>377000000</v>
      </c>
      <c r="L12" s="24"/>
      <c r="M12" s="150"/>
      <c r="N12" s="151"/>
      <c r="O12" s="15" t="s">
        <v>65</v>
      </c>
      <c r="P12" s="15" t="s">
        <v>67</v>
      </c>
      <c r="Q12" s="15" t="s">
        <v>61</v>
      </c>
      <c r="R12" s="15" t="s">
        <v>0</v>
      </c>
      <c r="S12" s="120"/>
      <c r="T12" s="120"/>
      <c r="U12" s="8"/>
      <c r="V12" s="8"/>
      <c r="W12" s="8"/>
      <c r="X12" s="8"/>
    </row>
    <row r="13" spans="1:24" ht="23.25" customHeight="1">
      <c r="A13" s="125"/>
      <c r="B13" s="126"/>
      <c r="C13" s="127"/>
      <c r="D13" s="98"/>
      <c r="E13" s="99"/>
      <c r="F13" s="99"/>
      <c r="G13" s="99"/>
      <c r="H13" s="99"/>
      <c r="I13" s="100"/>
      <c r="J13" s="25" t="s">
        <v>6</v>
      </c>
      <c r="K13" s="53" t="s">
        <v>7</v>
      </c>
      <c r="L13" s="24"/>
      <c r="M13" s="152"/>
      <c r="N13" s="153"/>
      <c r="O13" s="17"/>
      <c r="P13" s="17" t="s">
        <v>64</v>
      </c>
      <c r="Q13" s="17"/>
      <c r="R13" s="17"/>
      <c r="S13" s="121"/>
      <c r="T13" s="121"/>
      <c r="U13" s="8"/>
      <c r="V13" s="8"/>
      <c r="W13" s="8"/>
      <c r="X13" s="8"/>
    </row>
    <row r="14" spans="1:24" ht="15.75" customHeight="1" thickBot="1">
      <c r="A14" s="128"/>
      <c r="B14" s="129"/>
      <c r="C14" s="130"/>
      <c r="D14" s="101"/>
      <c r="E14" s="102"/>
      <c r="F14" s="102"/>
      <c r="G14" s="102"/>
      <c r="H14" s="102"/>
      <c r="I14" s="103"/>
      <c r="J14" s="25" t="s">
        <v>8</v>
      </c>
      <c r="K14" s="53" t="s">
        <v>7</v>
      </c>
      <c r="L14" s="27"/>
      <c r="M14" s="26"/>
      <c r="N14" s="28"/>
      <c r="O14" s="163"/>
      <c r="P14" s="163"/>
      <c r="Q14" s="163"/>
      <c r="R14" s="163"/>
      <c r="S14" s="163"/>
      <c r="T14" s="163"/>
      <c r="U14" s="163"/>
      <c r="V14" s="163"/>
      <c r="W14" s="163"/>
      <c r="X14" s="163"/>
    </row>
    <row r="15" spans="1:24" ht="15.75" customHeight="1">
      <c r="A15" s="122" t="s">
        <v>50</v>
      </c>
      <c r="B15" s="123"/>
      <c r="C15" s="124"/>
      <c r="D15" s="95" t="str">
        <f>'[2]POA H.A.'!$D$8</f>
        <v>Gestión Integral del Recurso Hídrico</v>
      </c>
      <c r="E15" s="96"/>
      <c r="F15" s="96"/>
      <c r="G15" s="96"/>
      <c r="H15" s="96"/>
      <c r="I15" s="97"/>
      <c r="J15" s="25" t="s">
        <v>9</v>
      </c>
      <c r="K15" s="53" t="s">
        <v>7</v>
      </c>
      <c r="L15" s="27"/>
      <c r="M15" s="26"/>
      <c r="N15" s="28"/>
      <c r="O15" s="8"/>
      <c r="P15" s="8"/>
      <c r="Q15" s="8"/>
      <c r="R15" s="8"/>
      <c r="S15" s="8"/>
      <c r="T15" s="8"/>
      <c r="U15" s="8"/>
      <c r="V15" s="8"/>
      <c r="W15" s="8"/>
      <c r="X15" s="8"/>
    </row>
    <row r="16" spans="1:24" ht="15.75" customHeight="1">
      <c r="A16" s="125"/>
      <c r="B16" s="126"/>
      <c r="C16" s="127"/>
      <c r="D16" s="98"/>
      <c r="E16" s="99"/>
      <c r="F16" s="99"/>
      <c r="G16" s="99"/>
      <c r="H16" s="99"/>
      <c r="I16" s="100"/>
      <c r="J16" s="25" t="s">
        <v>10</v>
      </c>
      <c r="K16" s="53" t="s">
        <v>7</v>
      </c>
      <c r="L16" s="27"/>
      <c r="M16" s="26"/>
      <c r="N16" s="28"/>
      <c r="O16" s="8"/>
      <c r="P16" s="8"/>
      <c r="Q16" s="8"/>
      <c r="R16" s="8"/>
      <c r="S16" s="8"/>
      <c r="T16" s="8"/>
      <c r="U16" s="8"/>
      <c r="V16" s="8"/>
      <c r="W16" s="8"/>
      <c r="X16" s="8"/>
    </row>
    <row r="17" spans="1:24" ht="15.75" customHeight="1" thickBot="1">
      <c r="A17" s="128"/>
      <c r="B17" s="129"/>
      <c r="C17" s="130"/>
      <c r="D17" s="101"/>
      <c r="E17" s="102"/>
      <c r="F17" s="102"/>
      <c r="G17" s="102"/>
      <c r="H17" s="102"/>
      <c r="I17" s="103"/>
      <c r="J17" s="25" t="s">
        <v>31</v>
      </c>
      <c r="K17" s="53" t="s">
        <v>7</v>
      </c>
      <c r="L17" s="27"/>
      <c r="M17" s="26"/>
      <c r="N17" s="28"/>
      <c r="O17" s="8"/>
      <c r="P17" s="8"/>
      <c r="Q17" s="8"/>
      <c r="R17" s="8"/>
      <c r="S17" s="8"/>
      <c r="T17" s="8"/>
      <c r="U17" s="8"/>
      <c r="V17" s="8"/>
      <c r="W17" s="8"/>
      <c r="X17" s="8"/>
    </row>
    <row r="18" spans="1:24" ht="15.75" customHeight="1">
      <c r="A18" s="122" t="s">
        <v>51</v>
      </c>
      <c r="B18" s="123"/>
      <c r="C18" s="124"/>
      <c r="D18" s="87" t="str">
        <f>'[3]POA H.A.'!$D$9</f>
        <v>Conservación protección y recuperación del Sistema integrado de aguas termo minerales y aguas subterráneas</v>
      </c>
      <c r="E18" s="88"/>
      <c r="F18" s="88"/>
      <c r="G18" s="88"/>
      <c r="H18" s="88"/>
      <c r="I18" s="89"/>
      <c r="J18" s="25" t="s">
        <v>32</v>
      </c>
      <c r="K18" s="53" t="s">
        <v>7</v>
      </c>
      <c r="L18" s="27"/>
      <c r="M18" s="26"/>
      <c r="N18" s="28"/>
      <c r="O18" s="8"/>
      <c r="P18" s="8"/>
      <c r="Q18" s="8"/>
      <c r="R18" s="8"/>
      <c r="S18" s="8"/>
      <c r="T18" s="8"/>
      <c r="U18" s="8"/>
      <c r="V18" s="8"/>
      <c r="W18" s="8"/>
      <c r="X18" s="8"/>
    </row>
    <row r="19" spans="1:24" ht="15.75" customHeight="1">
      <c r="A19" s="125"/>
      <c r="B19" s="126"/>
      <c r="C19" s="127"/>
      <c r="D19" s="90"/>
      <c r="E19" s="91"/>
      <c r="F19" s="91"/>
      <c r="G19" s="91"/>
      <c r="H19" s="91"/>
      <c r="I19" s="92"/>
      <c r="J19" s="25" t="s">
        <v>33</v>
      </c>
      <c r="K19" s="53" t="s">
        <v>7</v>
      </c>
      <c r="L19" s="27"/>
      <c r="M19" s="26"/>
      <c r="N19" s="28"/>
      <c r="O19" s="8"/>
      <c r="P19" s="8"/>
      <c r="Q19" s="8"/>
      <c r="R19" s="8"/>
      <c r="S19" s="8"/>
      <c r="T19" s="8"/>
      <c r="U19" s="8"/>
      <c r="V19" s="8"/>
      <c r="W19" s="8"/>
      <c r="X19" s="8"/>
    </row>
    <row r="20" spans="1:24" ht="15.75" customHeight="1" thickBot="1">
      <c r="A20" s="128"/>
      <c r="B20" s="129"/>
      <c r="C20" s="130"/>
      <c r="D20" s="142"/>
      <c r="E20" s="143"/>
      <c r="F20" s="143"/>
      <c r="G20" s="143"/>
      <c r="H20" s="143"/>
      <c r="I20" s="144"/>
      <c r="J20" s="25" t="s">
        <v>34</v>
      </c>
      <c r="K20" s="53" t="s">
        <v>7</v>
      </c>
      <c r="L20" s="27"/>
      <c r="M20" s="26"/>
      <c r="N20" s="28"/>
      <c r="O20" s="8"/>
      <c r="P20" s="8"/>
      <c r="Q20" s="8"/>
      <c r="R20" s="8"/>
      <c r="S20" s="8"/>
      <c r="T20" s="8"/>
      <c r="U20" s="8"/>
      <c r="V20" s="8"/>
      <c r="W20" s="8"/>
      <c r="X20" s="8"/>
    </row>
    <row r="21" spans="1:24" ht="15.75" customHeight="1">
      <c r="A21" s="122" t="s">
        <v>30</v>
      </c>
      <c r="B21" s="123"/>
      <c r="C21" s="124"/>
      <c r="D21" s="87" t="s">
        <v>58</v>
      </c>
      <c r="E21" s="88"/>
      <c r="F21" s="88"/>
      <c r="G21" s="88"/>
      <c r="H21" s="88"/>
      <c r="I21" s="89"/>
      <c r="J21" s="25" t="s">
        <v>35</v>
      </c>
      <c r="K21" s="53" t="s">
        <v>7</v>
      </c>
      <c r="L21" s="27"/>
      <c r="M21" s="26"/>
      <c r="N21" s="28"/>
      <c r="O21" s="8"/>
      <c r="P21" s="8"/>
      <c r="Q21" s="8"/>
      <c r="R21" s="8"/>
      <c r="S21" s="8"/>
      <c r="T21" s="8"/>
      <c r="U21" s="8"/>
      <c r="V21" s="8"/>
      <c r="W21" s="8"/>
      <c r="X21" s="8"/>
    </row>
    <row r="22" spans="1:25" ht="15.75" customHeight="1">
      <c r="A22" s="125"/>
      <c r="B22" s="126"/>
      <c r="C22" s="127"/>
      <c r="D22" s="90"/>
      <c r="E22" s="91"/>
      <c r="F22" s="91"/>
      <c r="G22" s="91"/>
      <c r="H22" s="91"/>
      <c r="I22" s="92"/>
      <c r="J22" s="25" t="s">
        <v>36</v>
      </c>
      <c r="K22" s="54" t="s">
        <v>7</v>
      </c>
      <c r="L22" s="27"/>
      <c r="M22" s="26"/>
      <c r="N22" s="28"/>
      <c r="O22" s="8"/>
      <c r="P22" s="8"/>
      <c r="Q22" s="8"/>
      <c r="R22" s="8"/>
      <c r="S22" s="8"/>
      <c r="T22" s="8"/>
      <c r="U22" s="8"/>
      <c r="V22" s="8"/>
      <c r="W22" s="8"/>
      <c r="X22" s="8"/>
      <c r="Y22" s="13"/>
    </row>
    <row r="23" spans="1:25" ht="15.75" customHeight="1">
      <c r="A23" s="125"/>
      <c r="B23" s="126"/>
      <c r="C23" s="127"/>
      <c r="D23" s="90"/>
      <c r="E23" s="91"/>
      <c r="F23" s="91"/>
      <c r="G23" s="91"/>
      <c r="H23" s="91"/>
      <c r="I23" s="92"/>
      <c r="J23" s="37" t="s">
        <v>39</v>
      </c>
      <c r="K23" s="55">
        <f>SUM(K12:K22)</f>
        <v>377000000</v>
      </c>
      <c r="L23" s="46"/>
      <c r="M23" s="26"/>
      <c r="N23" s="28"/>
      <c r="O23" s="139"/>
      <c r="P23" s="139"/>
      <c r="Q23" s="86"/>
      <c r="R23" s="86"/>
      <c r="S23" s="8"/>
      <c r="T23" s="8"/>
      <c r="U23" s="8"/>
      <c r="V23" s="8"/>
      <c r="W23" s="8"/>
      <c r="X23" s="8"/>
      <c r="Y23" s="13"/>
    </row>
    <row r="24" spans="1:25" ht="30.75" customHeight="1">
      <c r="A24" s="118" t="s">
        <v>11</v>
      </c>
      <c r="B24" s="138" t="s">
        <v>43</v>
      </c>
      <c r="C24" s="138"/>
      <c r="D24" s="138"/>
      <c r="E24" s="138"/>
      <c r="F24" s="138"/>
      <c r="G24" s="31"/>
      <c r="H24" s="31"/>
      <c r="I24" s="156" t="s">
        <v>44</v>
      </c>
      <c r="J24" s="158" t="str">
        <f>CONCATENATE("METAS AÑO ",T11," POA")</f>
        <v>METAS AÑO 2018 POA</v>
      </c>
      <c r="K24" s="159"/>
      <c r="L24" s="161" t="str">
        <f>CONCATENATE("METAS AÑO ",T11," P.A.")</f>
        <v>METAS AÑO 2018 P.A.</v>
      </c>
      <c r="M24" s="138" t="s">
        <v>42</v>
      </c>
      <c r="N24" s="138"/>
      <c r="O24" s="141" t="str">
        <f>CONCATENATE("AVANCE METAS POA ",T11)</f>
        <v>AVANCE METAS POA 2018</v>
      </c>
      <c r="P24" s="141"/>
      <c r="Q24" s="141" t="str">
        <f>CONCATENATE("AVANCE METAS PA ",T11)</f>
        <v>AVANCE METAS PA 2018</v>
      </c>
      <c r="R24" s="141"/>
      <c r="S24" s="93" t="s">
        <v>26</v>
      </c>
      <c r="T24" s="133" t="s">
        <v>27</v>
      </c>
      <c r="U24" s="146" t="s">
        <v>28</v>
      </c>
      <c r="V24" s="133" t="s">
        <v>47</v>
      </c>
      <c r="W24" s="146" t="s">
        <v>48</v>
      </c>
      <c r="X24" s="154" t="s">
        <v>40</v>
      </c>
      <c r="Y24" s="164" t="s">
        <v>57</v>
      </c>
    </row>
    <row r="25" spans="1:25" ht="12.75" customHeight="1">
      <c r="A25" s="118"/>
      <c r="B25" s="138"/>
      <c r="C25" s="138"/>
      <c r="D25" s="138"/>
      <c r="E25" s="138"/>
      <c r="F25" s="138"/>
      <c r="G25" s="32"/>
      <c r="H25" s="138" t="s">
        <v>12</v>
      </c>
      <c r="I25" s="156"/>
      <c r="J25" s="160"/>
      <c r="K25" s="159"/>
      <c r="L25" s="161"/>
      <c r="M25" s="138"/>
      <c r="N25" s="138"/>
      <c r="O25" s="135" t="s">
        <v>25</v>
      </c>
      <c r="P25" s="154" t="s">
        <v>17</v>
      </c>
      <c r="Q25" s="140" t="s">
        <v>25</v>
      </c>
      <c r="R25" s="137" t="s">
        <v>17</v>
      </c>
      <c r="S25" s="94"/>
      <c r="T25" s="133"/>
      <c r="U25" s="146"/>
      <c r="V25" s="133"/>
      <c r="W25" s="146"/>
      <c r="X25" s="154"/>
      <c r="Y25" s="165"/>
    </row>
    <row r="26" spans="1:25" ht="30.75" customHeight="1" thickBot="1">
      <c r="A26" s="145"/>
      <c r="B26" s="93"/>
      <c r="C26" s="93"/>
      <c r="D26" s="93"/>
      <c r="E26" s="93"/>
      <c r="F26" s="93"/>
      <c r="G26" s="47"/>
      <c r="H26" s="93"/>
      <c r="I26" s="157"/>
      <c r="J26" s="160"/>
      <c r="K26" s="159"/>
      <c r="L26" s="162"/>
      <c r="M26" s="93"/>
      <c r="N26" s="93"/>
      <c r="O26" s="136"/>
      <c r="P26" s="155"/>
      <c r="Q26" s="140"/>
      <c r="R26" s="137"/>
      <c r="S26" s="94"/>
      <c r="T26" s="134"/>
      <c r="U26" s="147"/>
      <c r="V26" s="134"/>
      <c r="W26" s="147"/>
      <c r="X26" s="155"/>
      <c r="Y26" s="166"/>
    </row>
    <row r="27" spans="1:25" s="51" customFormat="1" ht="312" customHeight="1">
      <c r="A27" s="71">
        <v>1</v>
      </c>
      <c r="B27" s="116" t="str">
        <f>'[3]POA H.A.'!$B$14</f>
        <v>Establecer e Implementar acciones encaminadas a la conservación protección y Recuperación del Sistema integrado de aguas termominerales, y subterráneas del área de influencia de la microcuenca Quebrada Honda y Lago Sochagota</v>
      </c>
      <c r="C27" s="116"/>
      <c r="D27" s="116"/>
      <c r="E27" s="116"/>
      <c r="F27" s="116"/>
      <c r="G27" s="48"/>
      <c r="H27" s="49"/>
      <c r="I27" s="70" t="s">
        <v>62</v>
      </c>
      <c r="J27" s="167" t="s">
        <v>59</v>
      </c>
      <c r="K27" s="167"/>
      <c r="L27" s="72">
        <v>1</v>
      </c>
      <c r="M27" s="167" t="s">
        <v>60</v>
      </c>
      <c r="N27" s="167"/>
      <c r="O27" s="76" t="s">
        <v>69</v>
      </c>
      <c r="P27" s="75">
        <f>O27/1</f>
        <v>0.51</v>
      </c>
      <c r="Q27" s="73" t="str">
        <f>+O27</f>
        <v>0,51</v>
      </c>
      <c r="R27" s="74">
        <f>Q27/L27</f>
        <v>0.51</v>
      </c>
      <c r="S27" s="61">
        <v>377000000</v>
      </c>
      <c r="T27" s="56">
        <v>376414050</v>
      </c>
      <c r="U27" s="50">
        <f>T27/S27</f>
        <v>0.9984457559681698</v>
      </c>
      <c r="V27" s="57"/>
      <c r="W27" s="50">
        <f>V27/S27</f>
        <v>0</v>
      </c>
      <c r="X27" s="77" t="s">
        <v>68</v>
      </c>
      <c r="Y27" s="78" t="s">
        <v>66</v>
      </c>
    </row>
    <row r="28" spans="1:23" s="29" customFormat="1" ht="24.75" customHeight="1">
      <c r="A28" s="85" t="s">
        <v>1</v>
      </c>
      <c r="B28" s="85"/>
      <c r="C28" s="85"/>
      <c r="D28" s="85"/>
      <c r="E28" s="85"/>
      <c r="F28" s="85"/>
      <c r="G28" s="85"/>
      <c r="H28" s="85"/>
      <c r="I28" s="85"/>
      <c r="J28" s="85"/>
      <c r="K28" s="85"/>
      <c r="L28" s="85"/>
      <c r="M28" s="85"/>
      <c r="N28" s="85"/>
      <c r="O28" s="85"/>
      <c r="P28" s="58"/>
      <c r="Q28" s="58"/>
      <c r="R28" s="58"/>
      <c r="S28" s="62">
        <f>SUM(S27:S27)</f>
        <v>377000000</v>
      </c>
      <c r="T28" s="63">
        <f>SUM(T27:T27)</f>
        <v>376414050</v>
      </c>
      <c r="U28" s="59">
        <f>T28/S28</f>
        <v>0.9984457559681698</v>
      </c>
      <c r="V28" s="63">
        <f>SUM(V27:V27)</f>
        <v>0</v>
      </c>
      <c r="W28" s="60">
        <f>V28/S28</f>
        <v>0</v>
      </c>
    </row>
    <row r="29" spans="1:21" s="29" customFormat="1" ht="30.75" customHeight="1">
      <c r="A29" s="65"/>
      <c r="B29" s="105" t="s">
        <v>38</v>
      </c>
      <c r="C29" s="106"/>
      <c r="D29" s="66">
        <v>1</v>
      </c>
      <c r="E29" s="65"/>
      <c r="F29" s="67" t="s">
        <v>37</v>
      </c>
      <c r="G29" s="43">
        <v>42549</v>
      </c>
      <c r="H29" s="44"/>
      <c r="I29" s="42">
        <v>43236</v>
      </c>
      <c r="J29" s="45"/>
      <c r="K29" s="45"/>
      <c r="L29" s="45"/>
      <c r="M29" s="45"/>
      <c r="N29" s="45"/>
      <c r="O29" s="35"/>
      <c r="P29" s="68">
        <f>AVERAGE(P27:P27)</f>
        <v>0.51</v>
      </c>
      <c r="Q29" s="69"/>
      <c r="R29" s="68">
        <f>AVERAGE(R27:R27)</f>
        <v>0.51</v>
      </c>
      <c r="S29" s="109"/>
      <c r="T29" s="109"/>
      <c r="U29" s="30"/>
    </row>
    <row r="30" spans="12:21" ht="12.75">
      <c r="L30" s="45"/>
      <c r="M30" s="45"/>
      <c r="P30" s="64"/>
      <c r="Q30" s="64"/>
      <c r="R30" s="64"/>
      <c r="T30" s="11"/>
      <c r="U30" s="11"/>
    </row>
    <row r="31" spans="12:21" ht="12.75">
      <c r="L31" s="45"/>
      <c r="M31" s="45"/>
      <c r="T31" s="11"/>
      <c r="U31" s="11"/>
    </row>
    <row r="32" spans="1:24" s="13" customFormat="1" ht="21.75" customHeight="1">
      <c r="A32" s="38"/>
      <c r="B32" s="39"/>
      <c r="C32" s="110" t="s">
        <v>41</v>
      </c>
      <c r="D32" s="107"/>
      <c r="E32" s="107"/>
      <c r="F32" s="108"/>
      <c r="G32" s="171" t="s">
        <v>52</v>
      </c>
      <c r="H32" s="171"/>
      <c r="I32" s="171"/>
      <c r="J32" s="171"/>
      <c r="K32" s="12"/>
      <c r="L32" s="45"/>
      <c r="M32" s="45"/>
      <c r="N32" s="12"/>
      <c r="O32" s="12"/>
      <c r="P32" s="12"/>
      <c r="Q32" s="12"/>
      <c r="R32" s="12"/>
      <c r="S32" s="12"/>
      <c r="T32" s="12"/>
      <c r="U32" s="12"/>
      <c r="V32" s="12"/>
      <c r="W32" s="12"/>
      <c r="X32" s="12"/>
    </row>
    <row r="33" spans="1:24" s="13" customFormat="1" ht="29.25" customHeight="1">
      <c r="A33" s="104" t="s">
        <v>14</v>
      </c>
      <c r="B33" s="104"/>
      <c r="C33" s="168" t="s">
        <v>55</v>
      </c>
      <c r="D33" s="169"/>
      <c r="E33" s="169"/>
      <c r="F33" s="170"/>
      <c r="G33" s="40" t="s">
        <v>53</v>
      </c>
      <c r="H33" s="40"/>
      <c r="I33" s="83" t="str">
        <f>'[1]POA H.A.'!G24</f>
        <v>LUZ DEYANIRA GONZALEZ CASTILLO</v>
      </c>
      <c r="J33" s="84"/>
      <c r="K33" s="12"/>
      <c r="L33" s="12"/>
      <c r="M33" s="12"/>
      <c r="N33" s="12"/>
      <c r="O33" s="12"/>
      <c r="P33" s="12"/>
      <c r="Q33" s="12"/>
      <c r="R33" s="12"/>
      <c r="S33" s="12"/>
      <c r="T33" s="12"/>
      <c r="U33" s="12"/>
      <c r="V33" s="12"/>
      <c r="W33" s="12"/>
      <c r="X33" s="12"/>
    </row>
    <row r="34" spans="1:24" ht="29.25" customHeight="1">
      <c r="A34" s="107" t="s">
        <v>15</v>
      </c>
      <c r="B34" s="108"/>
      <c r="C34" s="168" t="s">
        <v>56</v>
      </c>
      <c r="D34" s="169"/>
      <c r="E34" s="169"/>
      <c r="F34" s="170"/>
      <c r="G34" s="40" t="s">
        <v>54</v>
      </c>
      <c r="H34" s="40"/>
      <c r="I34" s="83" t="str">
        <f>'[1]POA H.A.'!G25</f>
        <v>Subdirectora de Planeación y Sistemas de Información</v>
      </c>
      <c r="J34" s="84"/>
      <c r="K34" s="12"/>
      <c r="L34" s="12"/>
      <c r="M34" s="12"/>
      <c r="N34" s="12"/>
      <c r="O34" s="12"/>
      <c r="P34" s="12"/>
      <c r="Q34" s="12"/>
      <c r="R34" s="12"/>
      <c r="S34" s="12"/>
      <c r="T34" s="12"/>
      <c r="U34" s="12"/>
      <c r="V34" s="12"/>
      <c r="W34" s="12"/>
      <c r="X34" s="12"/>
    </row>
    <row r="35" spans="1:24" ht="29.25" customHeight="1">
      <c r="A35" s="104" t="s">
        <v>13</v>
      </c>
      <c r="B35" s="104"/>
      <c r="C35" s="110"/>
      <c r="D35" s="107"/>
      <c r="E35" s="107"/>
      <c r="F35" s="108"/>
      <c r="G35" s="40"/>
      <c r="H35" s="40"/>
      <c r="I35" s="83"/>
      <c r="J35" s="84"/>
      <c r="K35" s="12"/>
      <c r="L35" s="12"/>
      <c r="M35" s="12"/>
      <c r="N35" s="12"/>
      <c r="O35" s="12"/>
      <c r="P35" s="12"/>
      <c r="Q35" s="12"/>
      <c r="R35" s="12"/>
      <c r="S35" s="12"/>
      <c r="T35" s="12"/>
      <c r="U35" s="12"/>
      <c r="V35" s="12"/>
      <c r="W35" s="12"/>
      <c r="X35" s="12"/>
    </row>
    <row r="36" spans="1:24" ht="29.25" customHeight="1">
      <c r="A36" s="104" t="s">
        <v>16</v>
      </c>
      <c r="B36" s="104"/>
      <c r="C36" s="111">
        <v>43291</v>
      </c>
      <c r="D36" s="112"/>
      <c r="E36" s="112"/>
      <c r="F36" s="84"/>
      <c r="G36" s="41">
        <v>42550</v>
      </c>
      <c r="H36" s="40"/>
      <c r="I36" s="111">
        <f>C36</f>
        <v>43291</v>
      </c>
      <c r="J36" s="84"/>
      <c r="K36" s="12"/>
      <c r="L36" s="12"/>
      <c r="M36" s="12"/>
      <c r="N36" s="12"/>
      <c r="O36" s="12"/>
      <c r="P36" s="12"/>
      <c r="Q36" s="12"/>
      <c r="R36" s="12"/>
      <c r="S36" s="12"/>
      <c r="T36" s="12"/>
      <c r="U36" s="12"/>
      <c r="V36" s="12"/>
      <c r="W36" s="12"/>
      <c r="X36" s="12"/>
    </row>
    <row r="49" ht="12.75">
      <c r="M49" s="33"/>
    </row>
  </sheetData>
  <sheetProtection/>
  <mergeCells count="65">
    <mergeCell ref="V24:V26"/>
    <mergeCell ref="Y24:Y26"/>
    <mergeCell ref="J27:K27"/>
    <mergeCell ref="M27:N27"/>
    <mergeCell ref="D15:I17"/>
    <mergeCell ref="I35:J35"/>
    <mergeCell ref="C32:F32"/>
    <mergeCell ref="C33:F33"/>
    <mergeCell ref="G32:J32"/>
    <mergeCell ref="C34:F34"/>
    <mergeCell ref="A24:A26"/>
    <mergeCell ref="W24:W26"/>
    <mergeCell ref="M11:N13"/>
    <mergeCell ref="P25:P26"/>
    <mergeCell ref="I24:I26"/>
    <mergeCell ref="J24:K26"/>
    <mergeCell ref="L24:L26"/>
    <mergeCell ref="O14:X14"/>
    <mergeCell ref="X24:X26"/>
    <mergeCell ref="U24:U26"/>
    <mergeCell ref="M24:N26"/>
    <mergeCell ref="Q25:Q26"/>
    <mergeCell ref="Q24:R24"/>
    <mergeCell ref="D18:I20"/>
    <mergeCell ref="O24:P24"/>
    <mergeCell ref="H25:H26"/>
    <mergeCell ref="S11:S13"/>
    <mergeCell ref="A11:C11"/>
    <mergeCell ref="T24:T26"/>
    <mergeCell ref="O25:O26"/>
    <mergeCell ref="R25:R26"/>
    <mergeCell ref="B24:F26"/>
    <mergeCell ref="O23:P23"/>
    <mergeCell ref="A21:C23"/>
    <mergeCell ref="A15:C17"/>
    <mergeCell ref="A18:C20"/>
    <mergeCell ref="U1:X1"/>
    <mergeCell ref="U2:X2"/>
    <mergeCell ref="A5:X5"/>
    <mergeCell ref="A1:C4"/>
    <mergeCell ref="D1:T2"/>
    <mergeCell ref="B27:F27"/>
    <mergeCell ref="D11:I11"/>
    <mergeCell ref="O11:R11"/>
    <mergeCell ref="T11:T13"/>
    <mergeCell ref="A12:C14"/>
    <mergeCell ref="A36:B36"/>
    <mergeCell ref="A35:B35"/>
    <mergeCell ref="B29:C29"/>
    <mergeCell ref="A33:B33"/>
    <mergeCell ref="A34:B34"/>
    <mergeCell ref="S29:T29"/>
    <mergeCell ref="C35:F35"/>
    <mergeCell ref="C36:F36"/>
    <mergeCell ref="I36:J36"/>
    <mergeCell ref="U3:W3"/>
    <mergeCell ref="U4:W4"/>
    <mergeCell ref="D3:T4"/>
    <mergeCell ref="I33:J33"/>
    <mergeCell ref="I34:J34"/>
    <mergeCell ref="A28:O28"/>
    <mergeCell ref="Q23:R23"/>
    <mergeCell ref="D21:I23"/>
    <mergeCell ref="S24:S26"/>
    <mergeCell ref="D12:I14"/>
  </mergeCells>
  <printOptions horizontalCentered="1" verticalCentered="1"/>
  <pageMargins left="0.1968503937007874" right="0.07874015748031496" top="0.1968503937007874" bottom="0.11811023622047245" header="0" footer="0"/>
  <pageSetup horizontalDpi="600" verticalDpi="600" orientation="landscape" paperSize="120" scale="3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Isabel Velasquez Feria</cp:lastModifiedBy>
  <cp:lastPrinted>2017-03-06T19:49:56Z</cp:lastPrinted>
  <dcterms:created xsi:type="dcterms:W3CDTF">2009-04-01T16:45:05Z</dcterms:created>
  <dcterms:modified xsi:type="dcterms:W3CDTF">2018-07-18T02:21:33Z</dcterms:modified>
  <cp:category/>
  <cp:version/>
  <cp:contentType/>
  <cp:contentStatus/>
</cp:coreProperties>
</file>