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370" activeTab="0"/>
  </bookViews>
  <sheets>
    <sheet name="POA-1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Celia Vel?squez</author>
    <author>Fredy Alexander Pachon Sanchez</author>
  </authors>
  <commentList>
    <comment ref="O24" authorId="0">
      <text>
        <r>
          <rPr>
            <b/>
            <sz val="9"/>
            <rFont val="Tahoma"/>
            <family val="2"/>
          </rPr>
          <t>Esta casilla corresponde a cada actividad POA según su indicador</t>
        </r>
        <r>
          <rPr>
            <sz val="9"/>
            <rFont val="Tahoma"/>
            <family val="2"/>
          </rPr>
          <t xml:space="preserve">
</t>
        </r>
      </text>
    </comment>
    <comment ref="Q24" authorId="0">
      <text>
        <r>
          <rPr>
            <b/>
            <sz val="9"/>
            <rFont val="Tahoma"/>
            <family val="2"/>
          </rPr>
          <t>Esta actividad corresponde al promedio ponderadode todas las actividades POA que cumplen la meta PA</t>
        </r>
        <r>
          <rPr>
            <sz val="9"/>
            <rFont val="Tahoma"/>
            <family val="2"/>
          </rPr>
          <t xml:space="preserve">
</t>
        </r>
      </text>
    </comment>
    <comment ref="L27" authorId="1">
      <text>
        <r>
          <rPr>
            <b/>
            <sz val="9"/>
            <rFont val="Tahoma"/>
            <family val="2"/>
          </rPr>
          <t>Fredy Alexander Pachon Sanchez:</t>
        </r>
        <r>
          <rPr>
            <sz val="9"/>
            <rFont val="Tahoma"/>
            <family val="2"/>
          </rPr>
          <t xml:space="preserve">
Porcentaje de avance en la implementacion del programa regional de negocios verdes</t>
        </r>
      </text>
    </comment>
  </commentList>
</comments>
</file>

<file path=xl/sharedStrings.xml><?xml version="1.0" encoding="utf-8"?>
<sst xmlns="http://schemas.openxmlformats.org/spreadsheetml/2006/main" count="81" uniqueCount="72">
  <si>
    <t>DICIEMBRE</t>
  </si>
  <si>
    <t>PRESUPUESTO</t>
  </si>
  <si>
    <t>VALOR ($)</t>
  </si>
  <si>
    <t>Presupuesto asignado inicialmente</t>
  </si>
  <si>
    <t xml:space="preserve">LINEA ESTRATEGICA DEL PGAR: </t>
  </si>
  <si>
    <t>Adición o ajuste (1):</t>
  </si>
  <si>
    <t>(+ o -)</t>
  </si>
  <si>
    <t>Adición o ajuste (2):</t>
  </si>
  <si>
    <t>Adición o ajuste (3):</t>
  </si>
  <si>
    <t>Adición o ajuste (4):</t>
  </si>
  <si>
    <t>No.</t>
  </si>
  <si>
    <t>LOCALIZACION  (Región, municipio, zona o área)</t>
  </si>
  <si>
    <t>FIRMA</t>
  </si>
  <si>
    <t>NOMBRE</t>
  </si>
  <si>
    <t>CARGO / ROL</t>
  </si>
  <si>
    <t>FECHA</t>
  </si>
  <si>
    <t>% DE AVANCE FÍSICO ACUMULADO</t>
  </si>
  <si>
    <t>CORPORACIÓN AUTÓNOMA REGIONAL DE BOYACÁ</t>
  </si>
  <si>
    <t>FORMATO DE REGISTRO</t>
  </si>
  <si>
    <t>SISTEMA INTEGRADO DE GESTIÓN DE LA CALIDAD</t>
  </si>
  <si>
    <t>CONTROL Y SEGUIMIENTO PLANES OPERATIVOS - POAS</t>
  </si>
  <si>
    <t>FEV-18</t>
  </si>
  <si>
    <t>Página 1 de 1</t>
  </si>
  <si>
    <t xml:space="preserve">EVALUACIÓN A FIN DE: Marque X </t>
  </si>
  <si>
    <t>RESULTADO DEL INDICADOR A LA FECHA DE CORTE</t>
  </si>
  <si>
    <t>PRESUPUESTO
ACTIVIDAD
($)</t>
  </si>
  <si>
    <t>VALOR COMPROMETIDO ($)
ACTIVIDAD</t>
  </si>
  <si>
    <t>% DE EJECUCIÓN
PRESUPUESTAL</t>
  </si>
  <si>
    <t>PROGRAMA PLAN DE ACCION:</t>
  </si>
  <si>
    <t>RUBRO PRESUPUESTAL</t>
  </si>
  <si>
    <t>Adición o ajuste (5):</t>
  </si>
  <si>
    <t>Adición o ajuste (6):</t>
  </si>
  <si>
    <t>Adición o ajuste (7):</t>
  </si>
  <si>
    <t>Adición o ajuste (8):</t>
  </si>
  <si>
    <t>Adición o ajuste (12):</t>
  </si>
  <si>
    <t>Adición o ajuste (13):</t>
  </si>
  <si>
    <t>Fecha de la versión</t>
  </si>
  <si>
    <t>Versión POA a evaluar</t>
  </si>
  <si>
    <t>Total asignado</t>
  </si>
  <si>
    <t>OBSERVACIONES (SEGÚN APLIQUE)</t>
  </si>
  <si>
    <t>ELABORÓ</t>
  </si>
  <si>
    <t>INDICADORES POA DE RENDIMIENTO O GESTION</t>
  </si>
  <si>
    <t xml:space="preserve">METAS MATRIZ ACCIONES OPERATIVAS  PROYECTO PA </t>
  </si>
  <si>
    <t>ACTIVIDADES  POA</t>
  </si>
  <si>
    <t>EVALUACIÓN MISIONAL</t>
  </si>
  <si>
    <t xml:space="preserve">TRIMESTRE EVALUADO </t>
  </si>
  <si>
    <t>VALOR PAGADO ($)
ACTIVIDAD</t>
  </si>
  <si>
    <t>% DE EJECUCIÓN
SOBRE PAGOS</t>
  </si>
  <si>
    <t>AÑO:</t>
  </si>
  <si>
    <t>SUBPROGRAMA PLAN DE ACCIÓN:</t>
  </si>
  <si>
    <t xml:space="preserve">PROYECTO </t>
  </si>
  <si>
    <t>APROBÓ</t>
  </si>
  <si>
    <t>LUZ DEYANIRA GONZALEZ CASTILLO</t>
  </si>
  <si>
    <t>Subdirectora de Planeación y Sistemas de Información</t>
  </si>
  <si>
    <t>JAIRO IGNACIO GARCIA</t>
  </si>
  <si>
    <t>Subdirector de Ecosistemas y Gestión Ambiental</t>
  </si>
  <si>
    <r>
      <rPr>
        <b/>
        <sz val="10"/>
        <rFont val="Arial"/>
        <family val="2"/>
      </rPr>
      <t>FUENTE DE VERIFICACION DE EVIDENCIAS REPORTADAS</t>
    </r>
    <r>
      <rPr>
        <sz val="10"/>
        <rFont val="Arial"/>
        <family val="0"/>
      </rPr>
      <t xml:space="preserve"> 
(Señalar ruta magnetica o fisica de acceso a la evidencia)</t>
    </r>
  </si>
  <si>
    <t>Implementación de Acciones de Manejo  y  Conservación  de ecosistemas  Estratégicos</t>
  </si>
  <si>
    <t>NOVIEMBRE</t>
  </si>
  <si>
    <t>Versión 0</t>
  </si>
  <si>
    <t xml:space="preserve">    Proyectos en implementación y/o ejecutado</t>
  </si>
  <si>
    <t xml:space="preserve">Formulacion e implementacion de 3 POE </t>
  </si>
  <si>
    <t xml:space="preserve">  POE  formulados y en proceso de  implementados</t>
  </si>
  <si>
    <t>No. POE formulados y en proceso de implentacion / No. POE programados</t>
  </si>
  <si>
    <t>CPS 2018-010; CPS 2018-011; CPS 2018-035, CPS 2018-051; CPS 2018-</t>
  </si>
  <si>
    <t>MAYO</t>
  </si>
  <si>
    <t>X</t>
  </si>
  <si>
    <t>0,7</t>
  </si>
  <si>
    <t>SEPTIEMBRE</t>
  </si>
  <si>
    <t xml:space="preserve">Se han realizado tres reuniones del nodo de produccion de negocios verdes por la contratista Catalina Acevedo.
</t>
  </si>
  <si>
    <t>2,1</t>
  </si>
  <si>
    <t xml:space="preserve">Las actividades realizada por Liliana Corredor y Claudia Obando llevan un desarrollo de 70%, con el fin de implementar el POE de Siscunci-Oceta y el personal de apoyo a implementado actividades de socializacion, talleres de capacitacion, identificacion de senderos y el componente social la cual realizando las siguientes actividades:  10 talleres de capacitacion sobre la formulacion del POE en el municipio del Cocuy, una propuesta de modelo administrativo, socializacion del ecoturismo como estrategia de conservacion y desarrollo sostenible
caracterizacion de los  atractivos naturales de la siguiente manera:
- Lista de recursos del patrimonio cultural y natural (atractivos) de los municipios de El cocuy y Güicán de la sierra 
- 381 recursos del patrimonio cultural y natural (atractivos) caracterizados y georreferenciados en El cocuy y Güicán de la Sierra
- 168 recursos del patrimonio cultural y natural (atractivos) se encuentran en los 31 recorridos realizados 
- 31 formatos de los recorridos realizados diligenciados con georreferenciación y recursos o atractivos encontrados  y fotos a color
Propuestas material didáctico educativo y de información: 
- Mapa de recursos Naturales (atractivos) zona rural municipio de Güicán de la Sierra.
- Mapa de recursos Naturales (atractivos) zona rural municipio de El Cocuy.
- Mapa de ruta de ciclo montañismo Cocuy-Mahoma  
- Mapa de ruta de ciclo montañismo Cocuy-alto de la cueva-Güicán de la sierra ¨Travesía Cocuy-Güicán¨
- Mapa de ruta de ciclo montañismo  Trocha Cocuy- Panqueba 
</t>
  </si>
</sst>
</file>

<file path=xl/styles.xml><?xml version="1.0" encoding="utf-8"?>
<styleSheet xmlns="http://schemas.openxmlformats.org/spreadsheetml/2006/main">
  <numFmts count="4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* #,##0.00_ ;_ * \-#,##0.00_ ;_ * &quot;-&quot;??_ ;_ @_ "/>
    <numFmt numFmtId="187" formatCode="_(* #,##0_);_(* \(#,##0\);_(* &quot;-&quot;??_);_(@_)"/>
    <numFmt numFmtId="188" formatCode="_-[$$-340A]\ * #,##0_-;\-[$$-340A]\ * #,##0_-;_-[$$-340A]\ * &quot;-&quot;_-;_-@_-"/>
    <numFmt numFmtId="189" formatCode="[$-240A]dddd\,\ dd&quot; de &quot;mmmm&quot; de &quot;yyyy"/>
    <numFmt numFmtId="190" formatCode="[$-240A]h:mm:ss\ AM/PM"/>
    <numFmt numFmtId="191" formatCode="[$-240A]hh:mm:ss\ AM/PM"/>
    <numFmt numFmtId="192" formatCode="0.0"/>
    <numFmt numFmtId="193" formatCode="0.000"/>
    <numFmt numFmtId="194" formatCode="0.0%"/>
    <numFmt numFmtId="195" formatCode="0.000%"/>
    <numFmt numFmtId="196" formatCode="0.0000%"/>
    <numFmt numFmtId="197" formatCode="0.00000%"/>
    <numFmt numFmtId="198" formatCode="0.000000%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/>
      <bottom style="medium"/>
    </border>
    <border>
      <left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14" fontId="22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49" fontId="20" fillId="0" borderId="0" xfId="61" applyNumberFormat="1" applyFont="1" applyBorder="1" applyAlignment="1" applyProtection="1">
      <alignment vertical="center"/>
      <protection locked="0"/>
    </xf>
    <xf numFmtId="49" fontId="20" fillId="0" borderId="0" xfId="61" applyNumberFormat="1" applyFont="1" applyFill="1" applyBorder="1" applyAlignment="1" applyProtection="1">
      <alignment horizontal="center" vertical="center"/>
      <protection locked="0"/>
    </xf>
    <xf numFmtId="49" fontId="0" fillId="0" borderId="10" xfId="61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0" xfId="61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0" fontId="19" fillId="17" borderId="1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20" fillId="0" borderId="11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19" fillId="16" borderId="12" xfId="0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justify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Border="1" applyAlignment="1" applyProtection="1">
      <alignment horizontal="left" vertical="center"/>
      <protection/>
    </xf>
    <xf numFmtId="188" fontId="20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 wrapText="1"/>
      <protection/>
    </xf>
    <xf numFmtId="0" fontId="19" fillId="16" borderId="14" xfId="0" applyFont="1" applyFill="1" applyBorder="1" applyAlignment="1" applyProtection="1">
      <alignment horizontal="center" vertical="center"/>
      <protection/>
    </xf>
    <xf numFmtId="187" fontId="19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justify" vertical="center"/>
      <protection/>
    </xf>
    <xf numFmtId="9" fontId="0" fillId="0" borderId="17" xfId="61" applyNumberFormat="1" applyFont="1" applyFill="1" applyBorder="1" applyAlignment="1" applyProtection="1">
      <alignment horizontal="center" vertical="center"/>
      <protection/>
    </xf>
    <xf numFmtId="9" fontId="0" fillId="0" borderId="0" xfId="61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ill="1" applyBorder="1" applyAlignment="1" applyProtection="1">
      <alignment vertical="center"/>
      <protection/>
    </xf>
    <xf numFmtId="187" fontId="0" fillId="0" borderId="10" xfId="62" applyNumberFormat="1" applyFont="1" applyFill="1" applyBorder="1" applyAlignment="1">
      <alignment horizontal="right" vertical="center" wrapText="1"/>
    </xf>
    <xf numFmtId="1" fontId="0" fillId="0" borderId="10" xfId="0" applyNumberFormat="1" applyFont="1" applyFill="1" applyBorder="1" applyAlignment="1" applyProtection="1">
      <alignment horizontal="justify" vertical="center" wrapText="1"/>
      <protection/>
    </xf>
    <xf numFmtId="0" fontId="19" fillId="0" borderId="10" xfId="0" applyFont="1" applyBorder="1" applyAlignment="1" applyProtection="1">
      <alignment vertical="center" wrapText="1"/>
      <protection/>
    </xf>
    <xf numFmtId="3" fontId="0" fillId="0" borderId="0" xfId="0" applyNumberFormat="1" applyFont="1" applyFill="1" applyBorder="1" applyAlignment="1">
      <alignment horizontal="justify" vertical="center" wrapText="1"/>
    </xf>
    <xf numFmtId="0" fontId="19" fillId="24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18" xfId="0" applyFont="1" applyFill="1" applyBorder="1" applyAlignment="1" applyProtection="1">
      <alignment horizontal="left" vertical="center"/>
      <protection/>
    </xf>
    <xf numFmtId="3" fontId="0" fillId="0" borderId="13" xfId="0" applyNumberFormat="1" applyFont="1" applyFill="1" applyBorder="1" applyAlignment="1" applyProtection="1">
      <alignment horizontal="left" vertical="center"/>
      <protection/>
    </xf>
    <xf numFmtId="3" fontId="19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14" fontId="21" fillId="0" borderId="10" xfId="0" applyNumberFormat="1" applyFont="1" applyBorder="1" applyAlignment="1">
      <alignment vertical="center"/>
    </xf>
    <xf numFmtId="9" fontId="0" fillId="0" borderId="10" xfId="61" applyNumberFormat="1" applyFont="1" applyBorder="1" applyAlignment="1" applyProtection="1">
      <alignment horizontal="center" vertical="center" wrapText="1"/>
      <protection/>
    </xf>
    <xf numFmtId="9" fontId="19" fillId="0" borderId="10" xfId="67" applyFont="1" applyBorder="1" applyAlignment="1" applyProtection="1">
      <alignment horizontal="center" vertical="center"/>
      <protection locked="0"/>
    </xf>
    <xf numFmtId="9" fontId="0" fillId="0" borderId="19" xfId="62" applyNumberFormat="1" applyFont="1" applyFill="1" applyBorder="1" applyAlignment="1" applyProtection="1">
      <alignment horizontal="center" vertical="center" wrapText="1"/>
      <protection/>
    </xf>
    <xf numFmtId="14" fontId="0" fillId="0" borderId="10" xfId="0" applyNumberFormat="1" applyFont="1" applyBorder="1" applyAlignment="1" applyProtection="1">
      <alignment horizontal="center" vertical="center"/>
      <protection/>
    </xf>
    <xf numFmtId="14" fontId="0" fillId="0" borderId="18" xfId="0" applyNumberFormat="1" applyFont="1" applyBorder="1" applyAlignment="1" applyProtection="1">
      <alignment vertical="top" wrapText="1"/>
      <protection/>
    </xf>
    <xf numFmtId="14" fontId="0" fillId="0" borderId="20" xfId="0" applyNumberFormat="1" applyFont="1" applyBorder="1" applyAlignment="1" applyProtection="1">
      <alignment vertical="top" wrapText="1"/>
      <protection/>
    </xf>
    <xf numFmtId="14" fontId="0" fillId="0" borderId="0" xfId="0" applyNumberFormat="1" applyFont="1" applyBorder="1" applyAlignment="1" applyProtection="1">
      <alignment vertical="top" wrapText="1"/>
      <protection/>
    </xf>
    <xf numFmtId="0" fontId="19" fillId="16" borderId="21" xfId="0" applyFont="1" applyFill="1" applyBorder="1" applyAlignment="1" applyProtection="1">
      <alignment horizontal="center" vertical="center"/>
      <protection/>
    </xf>
    <xf numFmtId="187" fontId="19" fillId="0" borderId="15" xfId="62" applyNumberFormat="1" applyFont="1" applyFill="1" applyBorder="1" applyAlignment="1" applyProtection="1">
      <alignment horizontal="left" vertical="center" wrapText="1"/>
      <protection/>
    </xf>
    <xf numFmtId="9" fontId="19" fillId="0" borderId="22" xfId="67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 applyProtection="1">
      <alignment horizontal="center" vertical="center"/>
      <protection/>
    </xf>
    <xf numFmtId="9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19" fillId="24" borderId="0" xfId="0" applyNumberFormat="1" applyFont="1" applyFill="1" applyBorder="1" applyAlignment="1" applyProtection="1">
      <alignment horizontal="right" vertical="center"/>
      <protection/>
    </xf>
    <xf numFmtId="10" fontId="0" fillId="0" borderId="10" xfId="67" applyNumberFormat="1" applyFont="1" applyBorder="1" applyAlignment="1" applyProtection="1">
      <alignment horizontal="center" vertical="center" wrapText="1"/>
      <protection locked="0"/>
    </xf>
    <xf numFmtId="10" fontId="0" fillId="0" borderId="10" xfId="67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justify" vertical="center" wrapText="1"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justify" vertical="center" wrapText="1"/>
      <protection/>
    </xf>
    <xf numFmtId="2" fontId="0" fillId="0" borderId="10" xfId="67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61" applyNumberFormat="1" applyFont="1" applyBorder="1" applyAlignment="1" applyProtection="1">
      <alignment horizontal="left" vertical="top" wrapText="1"/>
      <protection locked="0"/>
    </xf>
    <xf numFmtId="3" fontId="27" fillId="0" borderId="10" xfId="59" applyNumberFormat="1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19" fillId="0" borderId="0" xfId="0" applyFont="1" applyBorder="1" applyAlignment="1" applyProtection="1">
      <alignment horizontal="right" vertical="center"/>
      <protection/>
    </xf>
    <xf numFmtId="3" fontId="27" fillId="0" borderId="10" xfId="0" applyNumberFormat="1" applyFont="1" applyFill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0" fillId="0" borderId="10" xfId="61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49" fontId="19" fillId="0" borderId="10" xfId="61" applyNumberFormat="1" applyFont="1" applyBorder="1" applyAlignment="1" applyProtection="1">
      <alignment horizontal="center" vertical="center" wrapText="1"/>
      <protection/>
    </xf>
    <xf numFmtId="49" fontId="30" fillId="0" borderId="0" xfId="61" applyNumberFormat="1" applyFont="1" applyFill="1" applyBorder="1" applyAlignment="1" applyProtection="1">
      <alignment horizontal="center" vertical="center"/>
      <protection locked="0"/>
    </xf>
    <xf numFmtId="1" fontId="0" fillId="0" borderId="23" xfId="0" applyNumberFormat="1" applyFont="1" applyFill="1" applyBorder="1" applyAlignment="1" applyProtection="1">
      <alignment horizontal="justify" vertical="center" wrapText="1"/>
      <protection/>
    </xf>
    <xf numFmtId="1" fontId="0" fillId="0" borderId="24" xfId="0" applyNumberFormat="1" applyFont="1" applyFill="1" applyBorder="1" applyAlignment="1" applyProtection="1">
      <alignment horizontal="justify" vertical="center" wrapText="1"/>
      <protection/>
    </xf>
    <xf numFmtId="1" fontId="0" fillId="0" borderId="25" xfId="0" applyNumberFormat="1" applyFont="1" applyFill="1" applyBorder="1" applyAlignment="1" applyProtection="1">
      <alignment horizontal="justify" vertical="center" wrapText="1"/>
      <protection/>
    </xf>
    <xf numFmtId="1" fontId="0" fillId="0" borderId="26" xfId="0" applyNumberFormat="1" applyFont="1" applyFill="1" applyBorder="1" applyAlignment="1" applyProtection="1">
      <alignment horizontal="justify" vertical="center" wrapText="1"/>
      <protection/>
    </xf>
    <xf numFmtId="1" fontId="0" fillId="0" borderId="0" xfId="0" applyNumberFormat="1" applyFont="1" applyFill="1" applyBorder="1" applyAlignment="1" applyProtection="1">
      <alignment horizontal="justify" vertical="center" wrapText="1"/>
      <protection/>
    </xf>
    <xf numFmtId="1" fontId="0" fillId="0" borderId="27" xfId="0" applyNumberFormat="1" applyFont="1" applyFill="1" applyBorder="1" applyAlignment="1" applyProtection="1">
      <alignment horizontal="justify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187" fontId="0" fillId="0" borderId="13" xfId="0" applyNumberFormat="1" applyFont="1" applyBorder="1" applyAlignment="1" applyProtection="1">
      <alignment horizontal="center" vertical="center"/>
      <protection locked="0"/>
    </xf>
    <xf numFmtId="187" fontId="0" fillId="0" borderId="22" xfId="0" applyNumberFormat="1" applyFont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justify" vertical="center" wrapText="1"/>
      <protection/>
    </xf>
    <xf numFmtId="0" fontId="0" fillId="0" borderId="24" xfId="0" applyFont="1" applyFill="1" applyBorder="1" applyAlignment="1" applyProtection="1">
      <alignment horizontal="justify" vertical="center" wrapText="1"/>
      <protection/>
    </xf>
    <xf numFmtId="0" fontId="0" fillId="0" borderId="25" xfId="0" applyFont="1" applyFill="1" applyBorder="1" applyAlignment="1" applyProtection="1">
      <alignment horizontal="justify" vertical="center" wrapText="1"/>
      <protection/>
    </xf>
    <xf numFmtId="0" fontId="0" fillId="0" borderId="26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0" fontId="0" fillId="0" borderId="27" xfId="0" applyFont="1" applyFill="1" applyBorder="1" applyAlignment="1" applyProtection="1">
      <alignment horizontal="justify" vertical="center" wrapText="1"/>
      <protection/>
    </xf>
    <xf numFmtId="0" fontId="0" fillId="0" borderId="28" xfId="0" applyFont="1" applyFill="1" applyBorder="1" applyAlignment="1" applyProtection="1">
      <alignment horizontal="justify" vertical="center" wrapText="1"/>
      <protection/>
    </xf>
    <xf numFmtId="0" fontId="0" fillId="0" borderId="29" xfId="0" applyFont="1" applyFill="1" applyBorder="1" applyAlignment="1" applyProtection="1">
      <alignment horizontal="justify" vertical="center" wrapText="1"/>
      <protection/>
    </xf>
    <xf numFmtId="0" fontId="0" fillId="0" borderId="30" xfId="0" applyFont="1" applyFill="1" applyBorder="1" applyAlignment="1" applyProtection="1">
      <alignment horizontal="justify" vertical="center" wrapText="1"/>
      <protection/>
    </xf>
    <xf numFmtId="49" fontId="0" fillId="0" borderId="0" xfId="61" applyNumberFormat="1" applyFont="1" applyFill="1" applyBorder="1" applyAlignment="1" applyProtection="1">
      <alignment horizontal="center" vertical="center"/>
      <protection locked="0"/>
    </xf>
    <xf numFmtId="0" fontId="19" fillId="16" borderId="31" xfId="0" applyFont="1" applyFill="1" applyBorder="1" applyAlignment="1" applyProtection="1">
      <alignment horizontal="left" vertical="center" wrapText="1"/>
      <protection/>
    </xf>
    <xf numFmtId="0" fontId="19" fillId="16" borderId="24" xfId="0" applyFont="1" applyFill="1" applyBorder="1" applyAlignment="1" applyProtection="1">
      <alignment horizontal="left" vertical="center" wrapText="1"/>
      <protection/>
    </xf>
    <xf numFmtId="0" fontId="19" fillId="16" borderId="25" xfId="0" applyFont="1" applyFill="1" applyBorder="1" applyAlignment="1" applyProtection="1">
      <alignment horizontal="left" vertical="center" wrapText="1"/>
      <protection/>
    </xf>
    <xf numFmtId="0" fontId="19" fillId="16" borderId="32" xfId="0" applyFont="1" applyFill="1" applyBorder="1" applyAlignment="1" applyProtection="1">
      <alignment horizontal="left" vertical="center" wrapText="1"/>
      <protection/>
    </xf>
    <xf numFmtId="0" fontId="19" fillId="16" borderId="0" xfId="0" applyFont="1" applyFill="1" applyBorder="1" applyAlignment="1" applyProtection="1">
      <alignment horizontal="left" vertical="center" wrapText="1"/>
      <protection/>
    </xf>
    <xf numFmtId="0" fontId="19" fillId="16" borderId="27" xfId="0" applyFont="1" applyFill="1" applyBorder="1" applyAlignment="1" applyProtection="1">
      <alignment horizontal="left" vertical="center" wrapText="1"/>
      <protection/>
    </xf>
    <xf numFmtId="49" fontId="19" fillId="0" borderId="33" xfId="61" applyNumberFormat="1" applyFont="1" applyBorder="1" applyAlignment="1" applyProtection="1">
      <alignment horizontal="center" vertical="center" wrapText="1"/>
      <protection locked="0"/>
    </xf>
    <xf numFmtId="49" fontId="19" fillId="0" borderId="10" xfId="61" applyNumberFormat="1" applyFont="1" applyBorder="1" applyAlignment="1" applyProtection="1">
      <alignment horizontal="center" vertical="center" wrapText="1"/>
      <protection locked="0"/>
    </xf>
    <xf numFmtId="0" fontId="31" fillId="0" borderId="10" xfId="0" applyFont="1" applyBorder="1" applyAlignment="1" applyProtection="1">
      <alignment horizontal="center" vertical="center" wrapText="1"/>
      <protection/>
    </xf>
    <xf numFmtId="1" fontId="0" fillId="0" borderId="28" xfId="0" applyNumberFormat="1" applyFont="1" applyFill="1" applyBorder="1" applyAlignment="1" applyProtection="1">
      <alignment horizontal="justify" vertical="center" wrapText="1"/>
      <protection/>
    </xf>
    <xf numFmtId="1" fontId="0" fillId="0" borderId="29" xfId="0" applyNumberFormat="1" applyFont="1" applyFill="1" applyBorder="1" applyAlignment="1" applyProtection="1">
      <alignment horizontal="justify" vertical="center" wrapText="1"/>
      <protection/>
    </xf>
    <xf numFmtId="1" fontId="0" fillId="0" borderId="30" xfId="0" applyNumberFormat="1" applyFont="1" applyFill="1" applyBorder="1" applyAlignment="1" applyProtection="1">
      <alignment horizontal="justify" vertical="center" wrapText="1"/>
      <protection/>
    </xf>
    <xf numFmtId="0" fontId="19" fillId="16" borderId="34" xfId="0" applyFont="1" applyFill="1" applyBorder="1" applyAlignment="1" applyProtection="1">
      <alignment horizontal="left" vertical="center" wrapText="1"/>
      <protection/>
    </xf>
    <xf numFmtId="0" fontId="19" fillId="16" borderId="11" xfId="0" applyFont="1" applyFill="1" applyBorder="1" applyAlignment="1" applyProtection="1">
      <alignment horizontal="left" vertical="center" wrapText="1"/>
      <protection/>
    </xf>
    <xf numFmtId="0" fontId="19" fillId="16" borderId="14" xfId="0" applyFont="1" applyFill="1" applyBorder="1" applyAlignment="1" applyProtection="1">
      <alignment horizontal="left" vertical="center" wrapText="1"/>
      <protection/>
    </xf>
    <xf numFmtId="0" fontId="19" fillId="0" borderId="23" xfId="0" applyFont="1" applyFill="1" applyBorder="1" applyAlignment="1" applyProtection="1">
      <alignment horizontal="center" vertical="center" wrapText="1"/>
      <protection/>
    </xf>
    <xf numFmtId="0" fontId="19" fillId="0" borderId="25" xfId="0" applyFont="1" applyFill="1" applyBorder="1" applyAlignment="1" applyProtection="1">
      <alignment horizontal="center" vertical="center" wrapText="1"/>
      <protection/>
    </xf>
    <xf numFmtId="0" fontId="19" fillId="0" borderId="26" xfId="0" applyFont="1" applyFill="1" applyBorder="1" applyAlignment="1" applyProtection="1">
      <alignment horizontal="center" vertical="center" wrapText="1"/>
      <protection/>
    </xf>
    <xf numFmtId="0" fontId="19" fillId="0" borderId="27" xfId="0" applyFont="1" applyFill="1" applyBorder="1" applyAlignment="1" applyProtection="1">
      <alignment horizontal="center" vertical="center" wrapText="1"/>
      <protection/>
    </xf>
    <xf numFmtId="0" fontId="19" fillId="0" borderId="28" xfId="0" applyFont="1" applyFill="1" applyBorder="1" applyAlignment="1" applyProtection="1">
      <alignment horizontal="center" vertical="center" wrapText="1"/>
      <protection/>
    </xf>
    <xf numFmtId="0" fontId="19" fillId="0" borderId="30" xfId="0" applyFont="1" applyFill="1" applyBorder="1" applyAlignment="1" applyProtection="1">
      <alignment horizontal="center" vertical="center" wrapText="1"/>
      <protection/>
    </xf>
    <xf numFmtId="0" fontId="19" fillId="16" borderId="35" xfId="0" applyFont="1" applyFill="1" applyBorder="1" applyAlignment="1" applyProtection="1">
      <alignment horizontal="left" vertical="center" wrapText="1"/>
      <protection/>
    </xf>
    <xf numFmtId="0" fontId="19" fillId="16" borderId="36" xfId="0" applyFont="1" applyFill="1" applyBorder="1" applyAlignment="1" applyProtection="1">
      <alignment horizontal="left" vertical="center" wrapText="1"/>
      <protection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0" fontId="22" fillId="0" borderId="20" xfId="0" applyFont="1" applyFill="1" applyBorder="1" applyAlignment="1" applyProtection="1">
      <alignment horizontal="center" vertical="center"/>
      <protection locked="0"/>
    </xf>
    <xf numFmtId="0" fontId="22" fillId="0" borderId="16" xfId="0" applyFont="1" applyFill="1" applyBorder="1" applyAlignment="1" applyProtection="1">
      <alignment horizontal="center" vertical="center"/>
      <protection locked="0"/>
    </xf>
    <xf numFmtId="0" fontId="22" fillId="25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justify" vertical="center" wrapText="1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4" fillId="0" borderId="33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31" fillId="0" borderId="10" xfId="61" applyNumberFormat="1" applyFont="1" applyBorder="1" applyAlignment="1" applyProtection="1">
      <alignment horizontal="center" vertical="center" wrapText="1"/>
      <protection/>
    </xf>
    <xf numFmtId="0" fontId="0" fillId="0" borderId="10" xfId="67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19" fillId="0" borderId="13" xfId="0" applyFont="1" applyBorder="1" applyAlignment="1" applyProtection="1">
      <alignment horizontal="center" vertical="center" wrapText="1"/>
      <protection/>
    </xf>
    <xf numFmtId="0" fontId="19" fillId="0" borderId="33" xfId="0" applyFont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 locked="0"/>
    </xf>
    <xf numFmtId="49" fontId="20" fillId="0" borderId="0" xfId="61" applyNumberFormat="1" applyFont="1" applyFill="1" applyBorder="1" applyAlignment="1" applyProtection="1">
      <alignment horizontal="center" vertical="center"/>
      <protection locked="0"/>
    </xf>
    <xf numFmtId="0" fontId="21" fillId="0" borderId="10" xfId="0" applyFont="1" applyBorder="1" applyAlignment="1">
      <alignment horizontal="center" vertical="center"/>
    </xf>
    <xf numFmtId="0" fontId="0" fillId="0" borderId="18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horizontal="justify" vertical="center" wrapText="1"/>
      <protection/>
    </xf>
    <xf numFmtId="49" fontId="23" fillId="0" borderId="33" xfId="61" applyNumberFormat="1" applyFont="1" applyBorder="1" applyAlignment="1" applyProtection="1">
      <alignment horizontal="center" vertical="center" wrapText="1"/>
      <protection locked="0"/>
    </xf>
    <xf numFmtId="49" fontId="23" fillId="0" borderId="10" xfId="61" applyNumberFormat="1" applyFont="1" applyBorder="1" applyAlignment="1" applyProtection="1">
      <alignment horizontal="center" vertical="center" wrapText="1"/>
      <protection locked="0"/>
    </xf>
    <xf numFmtId="1" fontId="19" fillId="0" borderId="37" xfId="61" applyNumberFormat="1" applyFont="1" applyBorder="1" applyAlignment="1" applyProtection="1">
      <alignment horizontal="right" vertical="center"/>
      <protection/>
    </xf>
    <xf numFmtId="1" fontId="19" fillId="0" borderId="38" xfId="61" applyNumberFormat="1" applyFont="1" applyBorder="1" applyAlignment="1" applyProtection="1">
      <alignment horizontal="right" vertical="center"/>
      <protection/>
    </xf>
    <xf numFmtId="0" fontId="19" fillId="0" borderId="23" xfId="0" applyFont="1" applyBorder="1" applyAlignment="1" applyProtection="1">
      <alignment horizontal="center" vertical="center"/>
      <protection/>
    </xf>
    <xf numFmtId="0" fontId="19" fillId="0" borderId="27" xfId="0" applyFont="1" applyBorder="1" applyAlignment="1" applyProtection="1">
      <alignment horizontal="center" vertical="center"/>
      <protection/>
    </xf>
    <xf numFmtId="0" fontId="19" fillId="0" borderId="26" xfId="0" applyFont="1" applyBorder="1" applyAlignment="1" applyProtection="1">
      <alignment horizontal="center" vertical="center"/>
      <protection/>
    </xf>
    <xf numFmtId="0" fontId="19" fillId="0" borderId="28" xfId="0" applyFont="1" applyBorder="1" applyAlignment="1" applyProtection="1">
      <alignment horizontal="center" vertical="center"/>
      <protection/>
    </xf>
    <xf numFmtId="0" fontId="19" fillId="0" borderId="30" xfId="0" applyFont="1" applyBorder="1" applyAlignment="1" applyProtection="1">
      <alignment horizontal="center" vertical="center"/>
      <protection/>
    </xf>
    <xf numFmtId="3" fontId="27" fillId="0" borderId="10" xfId="59" applyNumberFormat="1" applyFont="1" applyFill="1" applyBorder="1" applyAlignment="1">
      <alignment vertical="center" wrapText="1"/>
    </xf>
    <xf numFmtId="187" fontId="21" fillId="0" borderId="0" xfId="0" applyNumberFormat="1" applyFont="1" applyBorder="1" applyAlignment="1" applyProtection="1">
      <alignment vertical="center"/>
      <protection locked="0"/>
    </xf>
  </cellXfs>
  <cellStyles count="6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2" xfId="40"/>
    <cellStyle name="60% - Énfasis3" xfId="41"/>
    <cellStyle name="60% - Énfasis4" xfId="42"/>
    <cellStyle name="60% - Énfasis5" xfId="43"/>
    <cellStyle name="60% - Énfasis6" xfId="44"/>
    <cellStyle name="Bueno" xfId="45"/>
    <cellStyle name="Cálculo" xfId="46"/>
    <cellStyle name="Celda de comprobación" xfId="47"/>
    <cellStyle name="Celda vinculada" xfId="48"/>
    <cellStyle name="Encabezado 1" xfId="49"/>
    <cellStyle name="Encabezado 4" xfId="50"/>
    <cellStyle name="Énfasis1" xfId="51"/>
    <cellStyle name="Énfasis2" xfId="52"/>
    <cellStyle name="Énfasis3" xfId="53"/>
    <cellStyle name="Énfasis4" xfId="54"/>
    <cellStyle name="Énfasis5" xfId="55"/>
    <cellStyle name="Énfasis6" xfId="56"/>
    <cellStyle name="Entrada" xfId="57"/>
    <cellStyle name="Incorrecto" xfId="58"/>
    <cellStyle name="Comma" xfId="59"/>
    <cellStyle name="Comma [0]" xfId="60"/>
    <cellStyle name="Millares_FORMATO POA" xfId="61"/>
    <cellStyle name="Millares_Libro2" xfId="62"/>
    <cellStyle name="Currency" xfId="63"/>
    <cellStyle name="Currency [0]" xfId="64"/>
    <cellStyle name="Neutral" xfId="65"/>
    <cellStyle name="Notas" xfId="66"/>
    <cellStyle name="Percent" xfId="67"/>
    <cellStyle name="Porcentaje 2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47625</xdr:rowOff>
    </xdr:from>
    <xdr:to>
      <xdr:col>2</xdr:col>
      <xdr:colOff>542925</xdr:colOff>
      <xdr:row>3</xdr:row>
      <xdr:rowOff>209550</xdr:rowOff>
    </xdr:to>
    <xdr:pic>
      <xdr:nvPicPr>
        <xdr:cNvPr id="1" name="1 Imagen" descr="LOGO DOCUMEN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47625"/>
          <a:ext cx="14382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ncoproyectos1\COMPARTIDA\Users\cvelasquez\Downloads\FEV-16%20Gestion%20int.%20Residuos%20solid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ncoproyectos1\COMPARTIDA\Users\cvelasquez\Downloads\FEV-16%20Manejo%20y%20protecci&#243;n%20del%20suel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ncoproyectos1\COMPARTIDA\Users\cvelasquez\Downloads\FEV-16%20Negocios%20verdes%20sosteni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0">
        <row r="24">
          <cell r="G24" t="str">
            <v>LUZ DEYANIRA GONZALEZ CASTILLO</v>
          </cell>
        </row>
        <row r="25">
          <cell r="G25" t="str">
            <v>Subdirectora de Planeación y Sistemas de Información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0">
        <row r="6">
          <cell r="D6" t="str">
            <v>PROCESOS PRODUCTIVOS COMPETITIVOS Y SOSTENIBLES, PREVENCIÓN Y CONTROL DE LA CONTAMINACIÓN Y EL DETERIORO AMBIENTAL</v>
          </cell>
        </row>
        <row r="7">
          <cell r="D7" t="str">
            <v>Desarrollo de Procesos Productivos Sostenibles</v>
          </cell>
        </row>
        <row r="8">
          <cell r="D8" t="str">
            <v>Sectores Productivos y Negocios Verdes Sostenibles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OA H.A."/>
      <sheetName val="POA H.B."/>
      <sheetName val="POA H.C. "/>
      <sheetName val="POA H.D."/>
    </sheetNames>
    <sheetDataSet>
      <sheetData sheetId="0">
        <row r="9">
          <cell r="D9" t="str">
            <v>Negocios verdes sostenibles</v>
          </cell>
        </row>
        <row r="10">
          <cell r="D10">
            <v>53090503010490</v>
          </cell>
        </row>
        <row r="14">
          <cell r="B14" t="str">
            <v>Formulación e implementación del programa regional de negocios verdes</v>
          </cell>
          <cell r="F14" t="str">
            <v>proyecto de negocios y mercados y/o biocomercio</v>
          </cell>
          <cell r="J14" t="str">
            <v>No. Proyectos ejecutados/ No. De proyectos programados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showGridLines="0" tabSelected="1" zoomScale="80" zoomScaleNormal="80" zoomScalePageLayoutView="0" workbookViewId="0" topLeftCell="L30">
      <selection activeCell="W39" sqref="W39"/>
    </sheetView>
  </sheetViews>
  <sheetFormatPr defaultColWidth="11.421875" defaultRowHeight="12.75"/>
  <cols>
    <col min="1" max="1" width="8.421875" style="1" customWidth="1"/>
    <col min="2" max="2" width="16.57421875" style="1" customWidth="1"/>
    <col min="3" max="4" width="13.140625" style="1" customWidth="1"/>
    <col min="5" max="5" width="12.7109375" style="1" customWidth="1"/>
    <col min="6" max="6" width="15.8515625" style="1" customWidth="1"/>
    <col min="7" max="7" width="10.00390625" style="1" hidden="1" customWidth="1"/>
    <col min="8" max="8" width="11.57421875" style="10" hidden="1" customWidth="1"/>
    <col min="9" max="9" width="50.00390625" style="10" customWidth="1"/>
    <col min="10" max="10" width="25.140625" style="1" customWidth="1"/>
    <col min="11" max="11" width="21.57421875" style="1" customWidth="1"/>
    <col min="12" max="12" width="28.28125" style="1" customWidth="1"/>
    <col min="13" max="13" width="15.7109375" style="1" customWidth="1"/>
    <col min="14" max="14" width="16.57421875" style="1" customWidth="1"/>
    <col min="15" max="18" width="19.00390625" style="11" customWidth="1"/>
    <col min="19" max="19" width="20.7109375" style="11" customWidth="1"/>
    <col min="20" max="20" width="20.8515625" style="1" customWidth="1"/>
    <col min="21" max="21" width="20.28125" style="1" customWidth="1"/>
    <col min="22" max="22" width="18.57421875" style="1" customWidth="1"/>
    <col min="23" max="23" width="20.8515625" style="1" customWidth="1"/>
    <col min="24" max="24" width="89.00390625" style="1" customWidth="1"/>
    <col min="25" max="25" width="65.28125" style="1" customWidth="1"/>
    <col min="26" max="16384" width="11.421875" style="1" customWidth="1"/>
  </cols>
  <sheetData>
    <row r="1" spans="1:24" ht="60" customHeight="1">
      <c r="A1" s="148"/>
      <c r="B1" s="148"/>
      <c r="C1" s="148"/>
      <c r="D1" s="138" t="s">
        <v>17</v>
      </c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47" t="s">
        <v>44</v>
      </c>
      <c r="V1" s="147"/>
      <c r="W1" s="147"/>
      <c r="X1" s="147"/>
    </row>
    <row r="2" spans="1:24" ht="21.75" customHeight="1">
      <c r="A2" s="148"/>
      <c r="B2" s="148"/>
      <c r="C2" s="14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48" t="s">
        <v>18</v>
      </c>
      <c r="V2" s="148"/>
      <c r="W2" s="148"/>
      <c r="X2" s="148"/>
    </row>
    <row r="3" spans="1:24" ht="19.5" customHeight="1">
      <c r="A3" s="148"/>
      <c r="B3" s="148"/>
      <c r="C3" s="148"/>
      <c r="D3" s="138" t="s">
        <v>19</v>
      </c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5" t="s">
        <v>21</v>
      </c>
      <c r="V3" s="136"/>
      <c r="W3" s="137"/>
      <c r="X3" s="2" t="s">
        <v>22</v>
      </c>
    </row>
    <row r="4" spans="1:24" ht="19.5" customHeight="1">
      <c r="A4" s="148"/>
      <c r="B4" s="148"/>
      <c r="C4" s="14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5" t="s">
        <v>59</v>
      </c>
      <c r="V4" s="136"/>
      <c r="W4" s="137"/>
      <c r="X4" s="3">
        <v>43003</v>
      </c>
    </row>
    <row r="5" spans="1:24" ht="31.5" customHeight="1">
      <c r="A5" s="149" t="s">
        <v>20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</row>
    <row r="6" spans="1:24" ht="20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1:24" ht="20.25" customHeight="1">
      <c r="K7" s="15"/>
      <c r="L7" s="15"/>
      <c r="M7" s="15"/>
      <c r="N7" s="15"/>
      <c r="O7" s="4"/>
      <c r="P7" s="4"/>
      <c r="Q7" s="4"/>
      <c r="R7" s="4"/>
      <c r="S7" s="4"/>
      <c r="T7" s="4"/>
      <c r="U7" s="4"/>
      <c r="V7" s="4"/>
      <c r="W7" s="4"/>
      <c r="X7" s="4"/>
    </row>
    <row r="8" spans="11:23" ht="16.5" customHeight="1">
      <c r="K8" s="17"/>
      <c r="L8" s="17"/>
      <c r="M8" s="17"/>
      <c r="N8" s="17"/>
      <c r="O8" s="5"/>
      <c r="P8" s="5"/>
      <c r="Q8" s="5"/>
      <c r="R8" s="5"/>
      <c r="S8" s="5"/>
      <c r="T8" s="5"/>
      <c r="U8" s="5"/>
      <c r="V8" s="5"/>
      <c r="W8" s="5"/>
    </row>
    <row r="9" spans="11:23" ht="13.5" customHeight="1">
      <c r="K9" s="17"/>
      <c r="L9" s="17"/>
      <c r="M9" s="17"/>
      <c r="N9" s="17"/>
      <c r="O9" s="5"/>
      <c r="P9" s="5"/>
      <c r="Q9" s="5"/>
      <c r="R9" s="5"/>
      <c r="S9" s="5"/>
      <c r="T9" s="5"/>
      <c r="U9" s="5"/>
      <c r="V9" s="5"/>
      <c r="W9" s="5"/>
    </row>
    <row r="10" spans="1:23" ht="9" customHeight="1" thickBot="1">
      <c r="A10" s="19"/>
      <c r="B10" s="20"/>
      <c r="C10" s="20"/>
      <c r="D10" s="22"/>
      <c r="E10" s="22"/>
      <c r="F10" s="22"/>
      <c r="G10" s="22"/>
      <c r="H10" s="21"/>
      <c r="I10" s="21"/>
      <c r="J10" s="22"/>
      <c r="K10" s="22"/>
      <c r="L10" s="22"/>
      <c r="M10" s="22"/>
      <c r="N10" s="22"/>
      <c r="O10" s="7"/>
      <c r="P10" s="7"/>
      <c r="Q10" s="7"/>
      <c r="R10" s="7"/>
      <c r="S10" s="7"/>
      <c r="T10" s="6"/>
      <c r="U10" s="6"/>
      <c r="V10" s="6"/>
      <c r="W10" s="6"/>
    </row>
    <row r="11" spans="1:24" ht="36" customHeight="1">
      <c r="A11" s="133" t="s">
        <v>4</v>
      </c>
      <c r="B11" s="134"/>
      <c r="C11" s="134"/>
      <c r="D11" s="139" t="str">
        <f>'[2]POA H.A.'!$D$6</f>
        <v>PROCESOS PRODUCTIVOS COMPETITIVOS Y SOSTENIBLES, PREVENCIÓN Y CONTROL DE LA CONTAMINACIÓN Y EL DETERIORO AMBIENTAL</v>
      </c>
      <c r="E11" s="139"/>
      <c r="F11" s="139"/>
      <c r="G11" s="139"/>
      <c r="H11" s="139"/>
      <c r="I11" s="139"/>
      <c r="J11" s="23" t="s">
        <v>1</v>
      </c>
      <c r="K11" s="23" t="s">
        <v>2</v>
      </c>
      <c r="L11" s="45"/>
      <c r="M11" s="127" t="s">
        <v>23</v>
      </c>
      <c r="N11" s="128"/>
      <c r="O11" s="140" t="s">
        <v>45</v>
      </c>
      <c r="P11" s="140"/>
      <c r="Q11" s="140"/>
      <c r="R11" s="140"/>
      <c r="S11" s="141" t="s">
        <v>48</v>
      </c>
      <c r="T11" s="141">
        <v>2018</v>
      </c>
      <c r="U11" s="47"/>
      <c r="V11" s="47"/>
      <c r="W11" s="47"/>
      <c r="X11" s="47"/>
    </row>
    <row r="12" spans="1:24" ht="22.5" customHeight="1">
      <c r="A12" s="112" t="s">
        <v>28</v>
      </c>
      <c r="B12" s="113"/>
      <c r="C12" s="114"/>
      <c r="D12" s="102" t="str">
        <f>'[2]POA H.A.'!$D$7</f>
        <v>Desarrollo de Procesos Productivos Sostenibles</v>
      </c>
      <c r="E12" s="103"/>
      <c r="F12" s="103"/>
      <c r="G12" s="103"/>
      <c r="H12" s="103"/>
      <c r="I12" s="104"/>
      <c r="J12" s="24" t="s">
        <v>3</v>
      </c>
      <c r="K12" s="25">
        <v>500000000</v>
      </c>
      <c r="L12" s="26"/>
      <c r="M12" s="129"/>
      <c r="N12" s="130"/>
      <c r="O12" s="16" t="s">
        <v>65</v>
      </c>
      <c r="P12" s="16" t="s">
        <v>68</v>
      </c>
      <c r="Q12" s="16" t="s">
        <v>58</v>
      </c>
      <c r="R12" s="16" t="s">
        <v>0</v>
      </c>
      <c r="S12" s="142"/>
      <c r="T12" s="142"/>
      <c r="U12" s="8"/>
      <c r="V12" s="8"/>
      <c r="W12" s="8"/>
      <c r="X12" s="8"/>
    </row>
    <row r="13" spans="1:24" ht="23.25" customHeight="1">
      <c r="A13" s="115"/>
      <c r="B13" s="116"/>
      <c r="C13" s="117"/>
      <c r="D13" s="105"/>
      <c r="E13" s="106"/>
      <c r="F13" s="106"/>
      <c r="G13" s="106"/>
      <c r="H13" s="106"/>
      <c r="I13" s="107"/>
      <c r="J13" s="27" t="s">
        <v>5</v>
      </c>
      <c r="K13" s="29"/>
      <c r="L13" s="26"/>
      <c r="M13" s="131"/>
      <c r="N13" s="132"/>
      <c r="O13" s="18"/>
      <c r="P13" s="18" t="s">
        <v>66</v>
      </c>
      <c r="Q13" s="18"/>
      <c r="R13" s="18"/>
      <c r="S13" s="143"/>
      <c r="T13" s="143"/>
      <c r="U13" s="8"/>
      <c r="V13" s="8"/>
      <c r="W13" s="8"/>
      <c r="X13" s="8"/>
    </row>
    <row r="14" spans="1:24" ht="15.75" customHeight="1" thickBot="1">
      <c r="A14" s="124"/>
      <c r="B14" s="125"/>
      <c r="C14" s="126"/>
      <c r="D14" s="108"/>
      <c r="E14" s="109"/>
      <c r="F14" s="109"/>
      <c r="G14" s="109"/>
      <c r="H14" s="109"/>
      <c r="I14" s="110"/>
      <c r="J14" s="27" t="s">
        <v>7</v>
      </c>
      <c r="K14" s="29"/>
      <c r="L14" s="30"/>
      <c r="M14" s="28"/>
      <c r="N14" s="31"/>
      <c r="O14" s="154"/>
      <c r="P14" s="154"/>
      <c r="Q14" s="154"/>
      <c r="R14" s="154"/>
      <c r="S14" s="154"/>
      <c r="T14" s="154"/>
      <c r="U14" s="154"/>
      <c r="V14" s="154"/>
      <c r="W14" s="154"/>
      <c r="X14" s="154"/>
    </row>
    <row r="15" spans="1:24" ht="15.75" customHeight="1">
      <c r="A15" s="112" t="s">
        <v>49</v>
      </c>
      <c r="B15" s="113"/>
      <c r="C15" s="114"/>
      <c r="D15" s="102" t="str">
        <f>'[2]POA H.A.'!$D$8</f>
        <v>Sectores Productivos y Negocios Verdes Sostenibles</v>
      </c>
      <c r="E15" s="103"/>
      <c r="F15" s="103"/>
      <c r="G15" s="103"/>
      <c r="H15" s="103"/>
      <c r="I15" s="104"/>
      <c r="J15" s="27" t="s">
        <v>8</v>
      </c>
      <c r="K15" s="29" t="s">
        <v>6</v>
      </c>
      <c r="L15" s="30"/>
      <c r="M15" s="28"/>
      <c r="N15" s="31"/>
      <c r="O15" s="8"/>
      <c r="P15" s="8"/>
      <c r="Q15" s="8"/>
      <c r="R15" s="8"/>
      <c r="S15" s="8"/>
      <c r="T15" s="8"/>
      <c r="U15" s="8"/>
      <c r="V15" s="8"/>
      <c r="W15" s="8"/>
      <c r="X15" s="8"/>
    </row>
    <row r="16" spans="1:24" ht="15.75" customHeight="1">
      <c r="A16" s="115"/>
      <c r="B16" s="116"/>
      <c r="C16" s="117"/>
      <c r="D16" s="105"/>
      <c r="E16" s="106"/>
      <c r="F16" s="106"/>
      <c r="G16" s="106"/>
      <c r="H16" s="106"/>
      <c r="I16" s="107"/>
      <c r="J16" s="27" t="s">
        <v>9</v>
      </c>
      <c r="K16" s="29" t="s">
        <v>6</v>
      </c>
      <c r="L16" s="30"/>
      <c r="M16" s="28"/>
      <c r="N16" s="31"/>
      <c r="O16" s="8"/>
      <c r="P16" s="8"/>
      <c r="Q16" s="8"/>
      <c r="R16" s="8"/>
      <c r="S16" s="8"/>
      <c r="T16" s="8"/>
      <c r="U16" s="8"/>
      <c r="V16" s="8"/>
      <c r="W16" s="8"/>
      <c r="X16" s="8"/>
    </row>
    <row r="17" spans="1:24" ht="15.75" customHeight="1" thickBot="1">
      <c r="A17" s="124"/>
      <c r="B17" s="125"/>
      <c r="C17" s="126"/>
      <c r="D17" s="108"/>
      <c r="E17" s="109"/>
      <c r="F17" s="109"/>
      <c r="G17" s="109"/>
      <c r="H17" s="109"/>
      <c r="I17" s="110"/>
      <c r="J17" s="27" t="s">
        <v>30</v>
      </c>
      <c r="K17" s="29" t="s">
        <v>6</v>
      </c>
      <c r="L17" s="30"/>
      <c r="M17" s="28"/>
      <c r="N17" s="31"/>
      <c r="O17" s="8"/>
      <c r="P17" s="8"/>
      <c r="Q17" s="8"/>
      <c r="R17" s="8"/>
      <c r="S17" s="8"/>
      <c r="T17" s="8"/>
      <c r="U17" s="8"/>
      <c r="V17" s="8"/>
      <c r="W17" s="8"/>
      <c r="X17" s="8"/>
    </row>
    <row r="18" spans="1:24" ht="15.75" customHeight="1">
      <c r="A18" s="112" t="s">
        <v>50</v>
      </c>
      <c r="B18" s="113"/>
      <c r="C18" s="114"/>
      <c r="D18" s="92" t="str">
        <f>'[3]POA H.A.'!$D$9</f>
        <v>Negocios verdes sostenibles</v>
      </c>
      <c r="E18" s="93"/>
      <c r="F18" s="93"/>
      <c r="G18" s="93"/>
      <c r="H18" s="93"/>
      <c r="I18" s="94"/>
      <c r="J18" s="27" t="s">
        <v>31</v>
      </c>
      <c r="K18" s="29" t="s">
        <v>6</v>
      </c>
      <c r="L18" s="30"/>
      <c r="M18" s="28"/>
      <c r="N18" s="31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ht="15.75" customHeight="1">
      <c r="A19" s="115"/>
      <c r="B19" s="116"/>
      <c r="C19" s="117"/>
      <c r="D19" s="95"/>
      <c r="E19" s="96"/>
      <c r="F19" s="96"/>
      <c r="G19" s="96"/>
      <c r="H19" s="96"/>
      <c r="I19" s="97"/>
      <c r="J19" s="27" t="s">
        <v>32</v>
      </c>
      <c r="K19" s="29" t="s">
        <v>6</v>
      </c>
      <c r="L19" s="30"/>
      <c r="M19" s="28"/>
      <c r="N19" s="31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ht="15.75" customHeight="1" thickBot="1">
      <c r="A20" s="124"/>
      <c r="B20" s="125"/>
      <c r="C20" s="126"/>
      <c r="D20" s="121"/>
      <c r="E20" s="122"/>
      <c r="F20" s="122"/>
      <c r="G20" s="122"/>
      <c r="H20" s="122"/>
      <c r="I20" s="123"/>
      <c r="J20" s="27" t="s">
        <v>33</v>
      </c>
      <c r="K20" s="29" t="s">
        <v>6</v>
      </c>
      <c r="L20" s="30"/>
      <c r="M20" s="28"/>
      <c r="N20" s="31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ht="15.75" customHeight="1">
      <c r="A21" s="112" t="s">
        <v>29</v>
      </c>
      <c r="B21" s="113"/>
      <c r="C21" s="114"/>
      <c r="D21" s="92">
        <f>'[3]POA H.A.'!$D$10</f>
        <v>53090503010490</v>
      </c>
      <c r="E21" s="93"/>
      <c r="F21" s="93"/>
      <c r="G21" s="93"/>
      <c r="H21" s="93"/>
      <c r="I21" s="94"/>
      <c r="J21" s="27" t="s">
        <v>34</v>
      </c>
      <c r="K21" s="29" t="s">
        <v>6</v>
      </c>
      <c r="L21" s="30"/>
      <c r="M21" s="28"/>
      <c r="N21" s="31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5" ht="15.75" customHeight="1">
      <c r="A22" s="115"/>
      <c r="B22" s="116"/>
      <c r="C22" s="117"/>
      <c r="D22" s="95"/>
      <c r="E22" s="96"/>
      <c r="F22" s="96"/>
      <c r="G22" s="96"/>
      <c r="H22" s="96"/>
      <c r="I22" s="97"/>
      <c r="J22" s="27" t="s">
        <v>35</v>
      </c>
      <c r="K22" s="49" t="s">
        <v>6</v>
      </c>
      <c r="L22" s="30"/>
      <c r="M22" s="28"/>
      <c r="N22" s="31"/>
      <c r="O22" s="8"/>
      <c r="P22" s="8"/>
      <c r="Q22" s="8"/>
      <c r="R22" s="8"/>
      <c r="S22" s="8"/>
      <c r="T22" s="8"/>
      <c r="U22" s="8"/>
      <c r="V22" s="8"/>
      <c r="W22" s="8"/>
      <c r="X22" s="8"/>
      <c r="Y22" s="14"/>
    </row>
    <row r="23" spans="1:25" ht="15.75" customHeight="1">
      <c r="A23" s="115"/>
      <c r="B23" s="116"/>
      <c r="C23" s="117"/>
      <c r="D23" s="95"/>
      <c r="E23" s="96"/>
      <c r="F23" s="96"/>
      <c r="G23" s="96"/>
      <c r="H23" s="96"/>
      <c r="I23" s="97"/>
      <c r="J23" s="48" t="s">
        <v>38</v>
      </c>
      <c r="K23" s="50">
        <f>SUM(K12:K22)</f>
        <v>500000000</v>
      </c>
      <c r="L23" s="68"/>
      <c r="M23" s="28"/>
      <c r="N23" s="31"/>
      <c r="O23" s="111"/>
      <c r="P23" s="111"/>
      <c r="Q23" s="91"/>
      <c r="R23" s="91"/>
      <c r="S23" s="8"/>
      <c r="T23" s="8"/>
      <c r="U23" s="8"/>
      <c r="V23" s="8"/>
      <c r="W23" s="8"/>
      <c r="X23" s="8"/>
      <c r="Y23" s="14"/>
    </row>
    <row r="24" spans="1:25" ht="30.75" customHeight="1">
      <c r="A24" s="140" t="s">
        <v>10</v>
      </c>
      <c r="B24" s="98" t="s">
        <v>42</v>
      </c>
      <c r="C24" s="98"/>
      <c r="D24" s="98"/>
      <c r="E24" s="98"/>
      <c r="F24" s="98"/>
      <c r="G24" s="42"/>
      <c r="H24" s="42"/>
      <c r="I24" s="120" t="s">
        <v>43</v>
      </c>
      <c r="J24" s="163" t="str">
        <f>CONCATENATE("METAS AÑO ",T11," POA")</f>
        <v>METAS AÑO 2018 POA</v>
      </c>
      <c r="K24" s="164"/>
      <c r="L24" s="145" t="str">
        <f>CONCATENATE("METAS AÑO ",T11," P.A.")</f>
        <v>METAS AÑO 2018 P.A.</v>
      </c>
      <c r="M24" s="98" t="s">
        <v>41</v>
      </c>
      <c r="N24" s="98"/>
      <c r="O24" s="87" t="str">
        <f>CONCATENATE("AVANCE METAS POA ",T11)</f>
        <v>AVANCE METAS POA 2018</v>
      </c>
      <c r="P24" s="87"/>
      <c r="Q24" s="87" t="str">
        <f>CONCATENATE("AVANCE METAS PA ",T11)</f>
        <v>AVANCE METAS PA 2018</v>
      </c>
      <c r="R24" s="87"/>
      <c r="S24" s="150" t="s">
        <v>25</v>
      </c>
      <c r="T24" s="153" t="s">
        <v>26</v>
      </c>
      <c r="U24" s="90" t="s">
        <v>27</v>
      </c>
      <c r="V24" s="153" t="s">
        <v>46</v>
      </c>
      <c r="W24" s="90" t="s">
        <v>47</v>
      </c>
      <c r="X24" s="119" t="s">
        <v>39</v>
      </c>
      <c r="Y24" s="88" t="s">
        <v>56</v>
      </c>
    </row>
    <row r="25" spans="1:25" ht="12.75" customHeight="1">
      <c r="A25" s="140"/>
      <c r="B25" s="98"/>
      <c r="C25" s="98"/>
      <c r="D25" s="98"/>
      <c r="E25" s="98"/>
      <c r="F25" s="98"/>
      <c r="G25" s="43"/>
      <c r="H25" s="98" t="s">
        <v>11</v>
      </c>
      <c r="I25" s="120"/>
      <c r="J25" s="165"/>
      <c r="K25" s="164"/>
      <c r="L25" s="145"/>
      <c r="M25" s="98"/>
      <c r="N25" s="98"/>
      <c r="O25" s="160" t="s">
        <v>24</v>
      </c>
      <c r="P25" s="119" t="s">
        <v>16</v>
      </c>
      <c r="Q25" s="159" t="s">
        <v>24</v>
      </c>
      <c r="R25" s="118" t="s">
        <v>16</v>
      </c>
      <c r="S25" s="151"/>
      <c r="T25" s="153"/>
      <c r="U25" s="90"/>
      <c r="V25" s="153"/>
      <c r="W25" s="90"/>
      <c r="X25" s="119"/>
      <c r="Y25" s="89"/>
    </row>
    <row r="26" spans="1:25" ht="30.75" customHeight="1">
      <c r="A26" s="140"/>
      <c r="B26" s="98"/>
      <c r="C26" s="98"/>
      <c r="D26" s="98"/>
      <c r="E26" s="98"/>
      <c r="F26" s="98"/>
      <c r="G26" s="43"/>
      <c r="H26" s="98"/>
      <c r="I26" s="120"/>
      <c r="J26" s="166"/>
      <c r="K26" s="167"/>
      <c r="L26" s="145"/>
      <c r="M26" s="98"/>
      <c r="N26" s="98"/>
      <c r="O26" s="160"/>
      <c r="P26" s="119"/>
      <c r="Q26" s="159"/>
      <c r="R26" s="118"/>
      <c r="S26" s="152"/>
      <c r="T26" s="153"/>
      <c r="U26" s="90"/>
      <c r="V26" s="153"/>
      <c r="W26" s="90"/>
      <c r="X26" s="119"/>
      <c r="Y26" s="89"/>
    </row>
    <row r="27" spans="1:25" ht="115.5" customHeight="1">
      <c r="A27" s="66">
        <v>1</v>
      </c>
      <c r="B27" s="144" t="str">
        <f>'[3]POA H.A.'!$B$14</f>
        <v>Formulación e implementación del programa regional de negocios verdes</v>
      </c>
      <c r="C27" s="144"/>
      <c r="D27" s="144"/>
      <c r="E27" s="144"/>
      <c r="F27" s="144"/>
      <c r="G27" s="65"/>
      <c r="H27" s="32"/>
      <c r="I27" s="73" t="str">
        <f>'[3]POA H.A.'!$F$14</f>
        <v>proyecto de negocios y mercados y/o biocomercio</v>
      </c>
      <c r="J27" s="146" t="s">
        <v>60</v>
      </c>
      <c r="K27" s="146"/>
      <c r="L27" s="67">
        <v>0.15</v>
      </c>
      <c r="M27" s="158" t="str">
        <f>'[3]POA H.A.'!$J$14</f>
        <v>No. Proyectos ejecutados/ No. De proyectos programados</v>
      </c>
      <c r="N27" s="158"/>
      <c r="O27" s="9" t="s">
        <v>67</v>
      </c>
      <c r="P27" s="69">
        <f>O27/1</f>
        <v>0.7</v>
      </c>
      <c r="Q27" s="70">
        <f>P27*15%</f>
        <v>0.105</v>
      </c>
      <c r="R27" s="69">
        <f>Q27/L27</f>
        <v>0.7</v>
      </c>
      <c r="S27" s="41">
        <v>100000000</v>
      </c>
      <c r="T27" s="41"/>
      <c r="U27" s="55">
        <f>T27/S27</f>
        <v>0</v>
      </c>
      <c r="W27" s="56">
        <f>V28/S27</f>
        <v>1.39409023</v>
      </c>
      <c r="X27" s="75" t="s">
        <v>69</v>
      </c>
      <c r="Y27" s="100" t="s">
        <v>64</v>
      </c>
    </row>
    <row r="28" spans="1:25" ht="358.5" customHeight="1">
      <c r="A28" s="66">
        <v>2</v>
      </c>
      <c r="B28" s="144" t="s">
        <v>57</v>
      </c>
      <c r="C28" s="144"/>
      <c r="D28" s="144"/>
      <c r="E28" s="144"/>
      <c r="F28" s="144"/>
      <c r="G28" s="65"/>
      <c r="H28" s="32"/>
      <c r="I28" s="71" t="s">
        <v>61</v>
      </c>
      <c r="J28" s="99" t="s">
        <v>62</v>
      </c>
      <c r="K28" s="99"/>
      <c r="L28" s="72">
        <v>3</v>
      </c>
      <c r="M28" s="80" t="s">
        <v>63</v>
      </c>
      <c r="N28" s="80"/>
      <c r="O28" s="9" t="s">
        <v>70</v>
      </c>
      <c r="P28" s="69">
        <f>O28/3</f>
        <v>0.7000000000000001</v>
      </c>
      <c r="Q28" s="74">
        <v>2.1</v>
      </c>
      <c r="R28" s="69">
        <f>Q28/L28</f>
        <v>0.7000000000000001</v>
      </c>
      <c r="S28" s="41">
        <v>400000000</v>
      </c>
      <c r="T28" s="41">
        <v>207048896</v>
      </c>
      <c r="U28" s="55">
        <f>T28/S28</f>
        <v>0.51762224</v>
      </c>
      <c r="V28" s="76">
        <f>79799391+59609632</f>
        <v>139409023</v>
      </c>
      <c r="W28" s="56">
        <f>V28/S28</f>
        <v>0.3485225575</v>
      </c>
      <c r="X28" s="75" t="s">
        <v>71</v>
      </c>
      <c r="Y28" s="101"/>
    </row>
    <row r="29" spans="1:23" s="35" customFormat="1" ht="39.75" customHeight="1" thickBot="1">
      <c r="A29" s="79">
        <v>0.9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62"/>
      <c r="Q29" s="33"/>
      <c r="R29" s="33"/>
      <c r="S29" s="34">
        <f>SUM(S27:S28)</f>
        <v>500000000</v>
      </c>
      <c r="T29" s="63">
        <f>SUM(T27:T28)</f>
        <v>207048896</v>
      </c>
      <c r="U29" s="57">
        <f>T29/S29</f>
        <v>0.414097792</v>
      </c>
      <c r="V29" s="63">
        <f>SUM(V28:V28)</f>
        <v>139409023</v>
      </c>
      <c r="W29" s="64">
        <f>V29/S29</f>
        <v>0.278818046</v>
      </c>
    </row>
    <row r="30" spans="2:21" s="35" customFormat="1" ht="30.75" customHeight="1" thickBot="1">
      <c r="B30" s="156" t="s">
        <v>37</v>
      </c>
      <c r="C30" s="157"/>
      <c r="D30" s="36">
        <v>1</v>
      </c>
      <c r="F30" s="37" t="s">
        <v>36</v>
      </c>
      <c r="G30" s="59">
        <v>42549</v>
      </c>
      <c r="H30" s="60"/>
      <c r="I30" s="58">
        <v>43236</v>
      </c>
      <c r="J30" s="61"/>
      <c r="K30" s="61"/>
      <c r="L30" s="61"/>
      <c r="M30" s="61"/>
      <c r="N30" s="61"/>
      <c r="O30" s="46"/>
      <c r="P30" s="38">
        <f>AVERAGE(P27:P28)</f>
        <v>0.7</v>
      </c>
      <c r="Q30" s="39"/>
      <c r="R30" s="38">
        <f>AVERAGE(R27:R28)</f>
        <v>0.7</v>
      </c>
      <c r="S30" s="161"/>
      <c r="T30" s="162"/>
      <c r="U30" s="40"/>
    </row>
    <row r="31" spans="20:21" ht="12.75">
      <c r="T31" s="12"/>
      <c r="U31" s="12"/>
    </row>
    <row r="32" spans="20:22" ht="12.75">
      <c r="T32" s="12"/>
      <c r="U32" s="12"/>
      <c r="V32" s="168"/>
    </row>
    <row r="33" spans="1:24" s="14" customFormat="1" ht="21.75" customHeight="1">
      <c r="A33" s="51"/>
      <c r="B33" s="52"/>
      <c r="C33" s="82" t="s">
        <v>40</v>
      </c>
      <c r="D33" s="83"/>
      <c r="E33" s="83"/>
      <c r="F33" s="84"/>
      <c r="G33" s="86" t="s">
        <v>51</v>
      </c>
      <c r="H33" s="86"/>
      <c r="I33" s="86"/>
      <c r="J33" s="86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s="14" customFormat="1" ht="29.25" customHeight="1">
      <c r="A34" s="155" t="s">
        <v>13</v>
      </c>
      <c r="B34" s="155"/>
      <c r="C34" s="77" t="s">
        <v>54</v>
      </c>
      <c r="D34" s="85"/>
      <c r="E34" s="85"/>
      <c r="F34" s="78"/>
      <c r="G34" s="53" t="s">
        <v>52</v>
      </c>
      <c r="H34" s="53"/>
      <c r="I34" s="77" t="str">
        <f>'[1]POA H.A.'!G24</f>
        <v>LUZ DEYANIRA GONZALEZ CASTILLO</v>
      </c>
      <c r="J34" s="78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ht="29.25" customHeight="1">
      <c r="A35" s="83" t="s">
        <v>14</v>
      </c>
      <c r="B35" s="84"/>
      <c r="C35" s="77" t="s">
        <v>55</v>
      </c>
      <c r="D35" s="85"/>
      <c r="E35" s="85"/>
      <c r="F35" s="78"/>
      <c r="G35" s="53" t="s">
        <v>53</v>
      </c>
      <c r="H35" s="53"/>
      <c r="I35" s="77" t="str">
        <f>'[1]POA H.A.'!G25</f>
        <v>Subdirectora de Planeación y Sistemas de Información</v>
      </c>
      <c r="J35" s="78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ht="29.25" customHeight="1">
      <c r="A36" s="155" t="s">
        <v>12</v>
      </c>
      <c r="B36" s="155"/>
      <c r="C36" s="82"/>
      <c r="D36" s="83"/>
      <c r="E36" s="83"/>
      <c r="F36" s="84"/>
      <c r="G36" s="53"/>
      <c r="H36" s="53"/>
      <c r="I36" s="77"/>
      <c r="J36" s="78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69"/>
      <c r="W36" s="13"/>
      <c r="X36" s="13"/>
    </row>
    <row r="37" spans="1:24" ht="29.25" customHeight="1">
      <c r="A37" s="155" t="s">
        <v>15</v>
      </c>
      <c r="B37" s="155"/>
      <c r="C37" s="81">
        <v>43383</v>
      </c>
      <c r="D37" s="85"/>
      <c r="E37" s="85"/>
      <c r="F37" s="78"/>
      <c r="G37" s="54">
        <v>42550</v>
      </c>
      <c r="H37" s="53"/>
      <c r="I37" s="81">
        <f>C37</f>
        <v>43383</v>
      </c>
      <c r="J37" s="78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50" ht="12.75">
      <c r="M50" s="44"/>
    </row>
  </sheetData>
  <sheetProtection/>
  <mergeCells count="69">
    <mergeCell ref="Q25:Q26"/>
    <mergeCell ref="A35:B35"/>
    <mergeCell ref="T24:T26"/>
    <mergeCell ref="U24:U26"/>
    <mergeCell ref="O25:O26"/>
    <mergeCell ref="M24:N26"/>
    <mergeCell ref="S30:T30"/>
    <mergeCell ref="J24:K26"/>
    <mergeCell ref="B28:F28"/>
    <mergeCell ref="A24:A26"/>
    <mergeCell ref="X24:X26"/>
    <mergeCell ref="S24:S26"/>
    <mergeCell ref="V24:V26"/>
    <mergeCell ref="O14:X14"/>
    <mergeCell ref="A37:B37"/>
    <mergeCell ref="A36:B36"/>
    <mergeCell ref="B30:C30"/>
    <mergeCell ref="M27:N27"/>
    <mergeCell ref="A34:B34"/>
    <mergeCell ref="H25:H26"/>
    <mergeCell ref="B27:F27"/>
    <mergeCell ref="C36:F36"/>
    <mergeCell ref="L24:L26"/>
    <mergeCell ref="J27:K27"/>
    <mergeCell ref="S11:S13"/>
    <mergeCell ref="U1:X1"/>
    <mergeCell ref="U2:X2"/>
    <mergeCell ref="A5:X5"/>
    <mergeCell ref="A1:C4"/>
    <mergeCell ref="D1:T2"/>
    <mergeCell ref="M11:N13"/>
    <mergeCell ref="A15:C17"/>
    <mergeCell ref="A11:C11"/>
    <mergeCell ref="U3:W3"/>
    <mergeCell ref="U4:W4"/>
    <mergeCell ref="D3:T4"/>
    <mergeCell ref="D11:I11"/>
    <mergeCell ref="O11:R11"/>
    <mergeCell ref="T11:T13"/>
    <mergeCell ref="A12:C14"/>
    <mergeCell ref="D12:I14"/>
    <mergeCell ref="O23:P23"/>
    <mergeCell ref="A21:C23"/>
    <mergeCell ref="R25:R26"/>
    <mergeCell ref="P25:P26"/>
    <mergeCell ref="I24:I26"/>
    <mergeCell ref="D15:I17"/>
    <mergeCell ref="D18:I20"/>
    <mergeCell ref="O24:P24"/>
    <mergeCell ref="A18:C20"/>
    <mergeCell ref="Q24:R24"/>
    <mergeCell ref="Y24:Y26"/>
    <mergeCell ref="I34:J34"/>
    <mergeCell ref="I35:J35"/>
    <mergeCell ref="W24:W26"/>
    <mergeCell ref="Q23:R23"/>
    <mergeCell ref="D21:I23"/>
    <mergeCell ref="B24:F26"/>
    <mergeCell ref="J28:K28"/>
    <mergeCell ref="Y27:Y28"/>
    <mergeCell ref="I36:J36"/>
    <mergeCell ref="A29:O29"/>
    <mergeCell ref="M28:N28"/>
    <mergeCell ref="I37:J37"/>
    <mergeCell ref="C33:F33"/>
    <mergeCell ref="C34:F34"/>
    <mergeCell ref="G33:J33"/>
    <mergeCell ref="C35:F35"/>
    <mergeCell ref="C37:F37"/>
  </mergeCells>
  <printOptions horizontalCentered="1" verticalCentered="1"/>
  <pageMargins left="0.1968503937007874" right="0.07874015748031496" top="0.1968503937007874" bottom="0.11811023622047245" header="0" footer="0"/>
  <pageSetup horizontalDpi="600" verticalDpi="600" orientation="landscape" paperSize="122" scale="2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Celia Velasquez</cp:lastModifiedBy>
  <cp:lastPrinted>2016-03-31T20:03:43Z</cp:lastPrinted>
  <dcterms:created xsi:type="dcterms:W3CDTF">2009-04-01T16:45:05Z</dcterms:created>
  <dcterms:modified xsi:type="dcterms:W3CDTF">2018-10-23T18:56:24Z</dcterms:modified>
  <cp:category/>
  <cp:version/>
  <cp:contentType/>
  <cp:contentStatus/>
</cp:coreProperties>
</file>