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O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55/78</t>
        </r>
      </text>
    </comment>
    <comment ref="P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  <comment ref="Q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55/78</t>
        </r>
      </text>
    </comment>
    <comment ref="R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  <comment ref="O28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55/78</t>
        </r>
      </text>
    </comment>
    <comment ref="P28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  <comment ref="Q28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55/78</t>
        </r>
      </text>
    </comment>
    <comment ref="R28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Formular indicador Ej: =55/78</t>
        </r>
      </text>
    </comment>
  </commentList>
</comments>
</file>

<file path=xl/sharedStrings.xml><?xml version="1.0" encoding="utf-8"?>
<sst xmlns="http://schemas.openxmlformats.org/spreadsheetml/2006/main" count="88" uniqueCount="75">
  <si>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</si>
  <si>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</si>
  <si>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</si>
  <si>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</si>
  <si>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</si>
  <si>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</si>
  <si>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</si>
  <si>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</si>
  <si>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</si>
  <si>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</si>
  <si>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</si>
  <si>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</si>
  <si>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</si>
  <si>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</si>
  <si>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</si>
  <si>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</si>
  <si>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</si>
  <si>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</si>
  <si>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</si>
  <si>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</si>
  <si>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</si>
  <si>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</si>
  <si>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</si>
  <si>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</si>
  <si>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</si>
  <si>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</si>
  <si>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</si>
  <si>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</si>
  <si>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</si>
  <si>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</si>
  <si>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</si>
  <si>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</si>
  <si>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</si>
  <si>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</si>
  <si>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</si>
  <si>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</si>
  <si>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</si>
  <si>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</si>
  <si>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</si>
  <si>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</si>
  <si>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</si>
  <si>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</si>
  <si>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</si>
  <si>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</si>
  <si>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</si>
  <si>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</si>
  <si>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</si>
  <si>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</si>
  <si>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</si>
  <si>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</si>
  <si>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</si>
  <si>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</si>
  <si>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</si>
  <si>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</si>
  <si>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</si>
  <si>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</si>
  <si>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Profesionales Especializados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</si>
  <si>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</si>
  <si>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 xml:space="preserve">LILIAN MERCEDES GARCIA </t>
  </si>
  <si>
    <t>NOVIEMBRE</t>
  </si>
  <si>
    <t>Versión 0</t>
  </si>
  <si>
    <t>440 900 07 01 02</t>
  </si>
  <si>
    <t>100% del sistema de información Almera actualizado y con mantenimiento</t>
  </si>
  <si>
    <t>100% del sistema de información Geoambiental actualizado y con mantenimiento</t>
  </si>
  <si>
    <t>100% del sistema de información Sysman actualizado y con mantenimiento</t>
  </si>
  <si>
    <t>(1/2)*100</t>
  </si>
  <si>
    <t>(1/1)*100</t>
  </si>
  <si>
    <t>CDS 201078</t>
  </si>
  <si>
    <t>CDS 2018103</t>
  </si>
  <si>
    <t>SE FIRMO EL CDS 2018103 POR VALOR DE $47.060.814 DE LOS CUALES $30.000.000 SALIERON DE ESTE PROYECTO</t>
  </si>
  <si>
    <t>SE FIRMO EL CDS 2018123 POR VALOR DE $39862324
SE FIRMO EL CDS 2018103 POR VALOR DE $47.060.814 DE LOS CUALES $120.000 SALIERON DE ESTE PROYECTO</t>
  </si>
  <si>
    <t>CDS 2018123
CDS 2018103</t>
  </si>
  <si>
    <t>MAYO</t>
  </si>
  <si>
    <t xml:space="preserve">SE FIRMO EL CDS 2018078 POR VALOR DE $57.849.000, DE LOS CUALES $28.000.000 SALIERON DE ESTE PROYECTO
</t>
  </si>
  <si>
    <t>SEPTIEMBRE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</si>
</sst>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0.0%"/>
    <numFmt numFmtId="192" formatCode="0.00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9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187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9" fontId="0" fillId="0" borderId="21" xfId="50" applyNumberFormat="1" applyFont="1" applyFill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22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9" fontId="0" fillId="0" borderId="10" xfId="55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9" fontId="0" fillId="24" borderId="10" xfId="49" applyNumberFormat="1" applyFont="1" applyFill="1" applyBorder="1" applyAlignment="1" applyProtection="1">
      <alignment horizontal="center" vertical="center" wrapText="1"/>
      <protection locked="0"/>
    </xf>
    <xf numFmtId="9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187" fontId="0" fillId="0" borderId="10" xfId="0" applyNumberForma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3" xfId="4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3" fontId="0" fillId="0" borderId="20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justify" vertical="center" wrapText="1"/>
      <protection/>
    </xf>
    <xf numFmtId="0" fontId="21" fillId="0" borderId="20" xfId="0" applyFont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49" fontId="19" fillId="0" borderId="23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1" fontId="19" fillId="0" borderId="38" xfId="49" applyNumberFormat="1" applyFont="1" applyBorder="1" applyAlignment="1" applyProtection="1">
      <alignment horizontal="right" vertical="center"/>
      <protection/>
    </xf>
    <xf numFmtId="1" fontId="19" fillId="0" borderId="39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30" fillId="0" borderId="0" xfId="49" applyNumberFormat="1" applyFont="1" applyFill="1" applyBorder="1" applyAlignment="1" applyProtection="1">
      <alignment horizontal="center" vertical="center"/>
      <protection locked="0"/>
    </xf>
    <xf numFmtId="3" fontId="27" fillId="0" borderId="20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9" fillId="0" borderId="31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31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2%20OPERACION%20SISTEMAS%20DE%20INFORMACION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2%20OPERACION%20SISTEMAS%20DE%20INFORMACION\FEV-16%20Actualizacion%20informacion%20geoespa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LANES%20OPERATIVOS%202016\PLANES%20SEGUN%20PA%202016-2019\PLANES%20OPERATIVOS%202016\8.%20GESTION%20DE%20INFORMACION%20Y%20DESARROLLO%20TECNOLOGICO\8.2%20OPERACION%20SISTEMAS%20DE%20INFORMACION\FEV-16%20Operaci&#243;n%20sistemas%20de%20informac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Gestión de Información y Desarrollo Tecnológico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Operar, actualizar y mantener los sistemas de información corporativos </v>
          </cell>
        </row>
        <row r="14">
          <cell r="B14" t="str">
            <v>Implementación, actualización y mantenimiento a los sistemas de información de la Corporación, Almera.</v>
          </cell>
          <cell r="F14" t="str">
            <v>Realizar la actualización y mantenimiento a los sistemas de información de la Corporación almera</v>
          </cell>
          <cell r="J14" t="str">
            <v>(Contratos realizados para la actualización y mantenimiento del sistema de información Almera/Contratos para la actualización y mantenimiento del sistema de información Almera Programados en el año)*100</v>
          </cell>
        </row>
        <row r="15">
          <cell r="B15" t="str">
            <v>Implementación, actualización y mantenimiento a los sistemas de información  Geo Ambiental de la Corporación</v>
          </cell>
          <cell r="F15" t="str">
            <v>Realizar la actualización y mantenimiento a los sistemas de información de la Corporación Geoambiental</v>
          </cell>
          <cell r="J15" t="str">
            <v>(Contratos realizados para la actualización y mantenimiento del sistema de información Geoambiental/Contratos para la actualización y mantenimiento del sistema de información Geoambiental Programados en el año)*100</v>
          </cell>
        </row>
        <row r="16">
          <cell r="B16" t="str">
            <v>Realizar la actualización y mantenimiento a los sistemas de información de la Corporación (Sysman y otros)</v>
          </cell>
          <cell r="F16" t="str">
            <v>Realizar la actualización y mantenimiento a los sistemas de información de la Corporación Sysman</v>
          </cell>
          <cell r="J16" t="str">
            <v>(Contratos realizados para la actualización y mantenimiento del sistema de información Sysman/Contratos para la actualización y mantenimiento del sistema de información Sysman Programados en el año)*100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tabSelected="1" zoomScale="77" zoomScaleNormal="77" zoomScalePageLayoutView="0" workbookViewId="0" topLeftCell="K25">
      <selection activeCell="V27" sqref="V27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1" hidden="1" customWidth="1"/>
    <col min="9" max="9" width="50.00390625" style="11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2" customWidth="1"/>
    <col min="19" max="19" width="20.7109375" style="12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77.7109375" style="1" customWidth="1"/>
    <col min="25" max="25" width="47.57421875" style="1" customWidth="1"/>
    <col min="26" max="16384" width="11.421875" style="1" customWidth="1"/>
  </cols>
  <sheetData>
    <row r="1" spans="1:24" ht="60" customHeight="1">
      <c r="A1" s="96"/>
      <c r="B1" s="96"/>
      <c r="C1" s="96"/>
      <c r="D1" s="98" t="s">
        <v>18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5" t="s">
        <v>45</v>
      </c>
      <c r="V1" s="95"/>
      <c r="W1" s="95"/>
      <c r="X1" s="95"/>
    </row>
    <row r="2" spans="1:24" ht="21.75" customHeight="1">
      <c r="A2" s="96"/>
      <c r="B2" s="96"/>
      <c r="C2" s="96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6" t="s">
        <v>19</v>
      </c>
      <c r="V2" s="96"/>
      <c r="W2" s="96"/>
      <c r="X2" s="96"/>
    </row>
    <row r="3" spans="1:24" ht="19.5" customHeight="1">
      <c r="A3" s="96"/>
      <c r="B3" s="96"/>
      <c r="C3" s="96"/>
      <c r="D3" s="98" t="s">
        <v>20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105" t="s">
        <v>22</v>
      </c>
      <c r="V3" s="106"/>
      <c r="W3" s="107"/>
      <c r="X3" s="2" t="s">
        <v>23</v>
      </c>
    </row>
    <row r="4" spans="1:24" ht="19.5" customHeight="1">
      <c r="A4" s="96"/>
      <c r="B4" s="96"/>
      <c r="C4" s="96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105" t="s">
        <v>60</v>
      </c>
      <c r="V4" s="106"/>
      <c r="W4" s="107"/>
      <c r="X4" s="3">
        <v>43003</v>
      </c>
    </row>
    <row r="5" spans="1:24" ht="31.5" customHeight="1">
      <c r="A5" s="97" t="s">
        <v>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6"/>
      <c r="L7" s="16"/>
      <c r="M7" s="16"/>
      <c r="N7" s="16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8"/>
      <c r="L8" s="18"/>
      <c r="M8" s="18"/>
      <c r="N8" s="18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20"/>
      <c r="B10" s="21"/>
      <c r="C10" s="21"/>
      <c r="D10" s="23"/>
      <c r="E10" s="23"/>
      <c r="F10" s="23"/>
      <c r="G10" s="23"/>
      <c r="H10" s="22"/>
      <c r="I10" s="22"/>
      <c r="J10" s="23"/>
      <c r="K10" s="23"/>
      <c r="L10" s="23"/>
      <c r="M10" s="23"/>
      <c r="N10" s="23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03" t="s">
        <v>5</v>
      </c>
      <c r="B11" s="104"/>
      <c r="C11" s="104"/>
      <c r="D11" s="108" t="str">
        <f>'[2]POA H.A.'!$D$6</f>
        <v>FORTALECIMIENTO DEL SINA PARA LA GESTIÓN AMBIENTAL</v>
      </c>
      <c r="E11" s="108"/>
      <c r="F11" s="108"/>
      <c r="G11" s="108"/>
      <c r="H11" s="108"/>
      <c r="I11" s="108"/>
      <c r="J11" s="24" t="s">
        <v>2</v>
      </c>
      <c r="K11" s="24" t="s">
        <v>3</v>
      </c>
      <c r="L11" s="48"/>
      <c r="M11" s="113" t="s">
        <v>24</v>
      </c>
      <c r="N11" s="114"/>
      <c r="O11" s="109" t="s">
        <v>46</v>
      </c>
      <c r="P11" s="109"/>
      <c r="Q11" s="109"/>
      <c r="R11" s="109"/>
      <c r="S11" s="110" t="s">
        <v>49</v>
      </c>
      <c r="T11" s="110">
        <v>2018</v>
      </c>
      <c r="U11" s="50"/>
      <c r="V11" s="50"/>
      <c r="W11" s="50"/>
      <c r="X11" s="50"/>
    </row>
    <row r="12" spans="1:24" ht="22.5" customHeight="1">
      <c r="A12" s="138" t="s">
        <v>29</v>
      </c>
      <c r="B12" s="139"/>
      <c r="C12" s="140"/>
      <c r="D12" s="119" t="str">
        <f>'[2]POA H.A.'!$D$7</f>
        <v>Fortalecimiento Interno</v>
      </c>
      <c r="E12" s="120"/>
      <c r="F12" s="120"/>
      <c r="G12" s="120"/>
      <c r="H12" s="120"/>
      <c r="I12" s="121"/>
      <c r="J12" s="25" t="s">
        <v>4</v>
      </c>
      <c r="K12" s="26">
        <v>98000000</v>
      </c>
      <c r="L12" s="27"/>
      <c r="M12" s="115"/>
      <c r="N12" s="116"/>
      <c r="O12" s="17" t="s">
        <v>72</v>
      </c>
      <c r="P12" s="17" t="s">
        <v>74</v>
      </c>
      <c r="Q12" s="17" t="s">
        <v>59</v>
      </c>
      <c r="R12" s="17" t="s">
        <v>0</v>
      </c>
      <c r="S12" s="111"/>
      <c r="T12" s="111"/>
      <c r="U12" s="8"/>
      <c r="V12" s="8"/>
      <c r="W12" s="8"/>
      <c r="X12" s="8"/>
    </row>
    <row r="13" spans="1:24" ht="23.25" customHeight="1">
      <c r="A13" s="141"/>
      <c r="B13" s="142"/>
      <c r="C13" s="143"/>
      <c r="D13" s="122"/>
      <c r="E13" s="123"/>
      <c r="F13" s="123"/>
      <c r="G13" s="123"/>
      <c r="H13" s="123"/>
      <c r="I13" s="124"/>
      <c r="J13" s="28" t="s">
        <v>6</v>
      </c>
      <c r="K13" s="30">
        <v>60000000</v>
      </c>
      <c r="L13" s="27"/>
      <c r="M13" s="117"/>
      <c r="N13" s="118"/>
      <c r="O13" s="19"/>
      <c r="P13" s="19" t="s">
        <v>50</v>
      </c>
      <c r="Q13" s="19"/>
      <c r="R13" s="19"/>
      <c r="S13" s="112"/>
      <c r="T13" s="112"/>
      <c r="U13" s="8"/>
      <c r="V13" s="8"/>
      <c r="W13" s="8"/>
      <c r="X13" s="8"/>
    </row>
    <row r="14" spans="1:24" ht="15.75" customHeight="1" thickBot="1">
      <c r="A14" s="144"/>
      <c r="B14" s="145"/>
      <c r="C14" s="146"/>
      <c r="D14" s="125"/>
      <c r="E14" s="126"/>
      <c r="F14" s="126"/>
      <c r="G14" s="126"/>
      <c r="H14" s="126"/>
      <c r="I14" s="127"/>
      <c r="J14" s="28" t="s">
        <v>8</v>
      </c>
      <c r="K14" s="30" t="s">
        <v>7</v>
      </c>
      <c r="L14" s="31"/>
      <c r="M14" s="29"/>
      <c r="N14" s="32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ht="15.75" customHeight="1">
      <c r="A15" s="138" t="s">
        <v>51</v>
      </c>
      <c r="B15" s="139"/>
      <c r="C15" s="140"/>
      <c r="D15" s="119" t="str">
        <f>'[2]POA H.A.'!$D$8</f>
        <v>Gestión de Información y Desarrollo Tecnológico</v>
      </c>
      <c r="E15" s="120"/>
      <c r="F15" s="120"/>
      <c r="G15" s="120"/>
      <c r="H15" s="120"/>
      <c r="I15" s="121"/>
      <c r="J15" s="28" t="s">
        <v>9</v>
      </c>
      <c r="K15" s="30" t="s">
        <v>7</v>
      </c>
      <c r="L15" s="31"/>
      <c r="M15" s="29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41"/>
      <c r="B16" s="142"/>
      <c r="C16" s="143"/>
      <c r="D16" s="122"/>
      <c r="E16" s="123"/>
      <c r="F16" s="123"/>
      <c r="G16" s="123"/>
      <c r="H16" s="123"/>
      <c r="I16" s="124"/>
      <c r="J16" s="28" t="s">
        <v>10</v>
      </c>
      <c r="K16" s="30" t="s">
        <v>7</v>
      </c>
      <c r="L16" s="31"/>
      <c r="M16" s="29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44"/>
      <c r="B17" s="145"/>
      <c r="C17" s="146"/>
      <c r="D17" s="125"/>
      <c r="E17" s="126"/>
      <c r="F17" s="126"/>
      <c r="G17" s="126"/>
      <c r="H17" s="126"/>
      <c r="I17" s="127"/>
      <c r="J17" s="28" t="s">
        <v>31</v>
      </c>
      <c r="K17" s="30" t="s">
        <v>7</v>
      </c>
      <c r="L17" s="31"/>
      <c r="M17" s="29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38" t="s">
        <v>52</v>
      </c>
      <c r="B18" s="139"/>
      <c r="C18" s="140"/>
      <c r="D18" s="128" t="str">
        <f>'[3]POA H.A.'!$D$9</f>
        <v>Operar, actualizar y mantener los sistemas de información corporativos </v>
      </c>
      <c r="E18" s="129"/>
      <c r="F18" s="129"/>
      <c r="G18" s="129"/>
      <c r="H18" s="129"/>
      <c r="I18" s="130"/>
      <c r="J18" s="28" t="s">
        <v>32</v>
      </c>
      <c r="K18" s="30" t="s">
        <v>7</v>
      </c>
      <c r="L18" s="31"/>
      <c r="M18" s="29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41"/>
      <c r="B19" s="142"/>
      <c r="C19" s="143"/>
      <c r="D19" s="131"/>
      <c r="E19" s="132"/>
      <c r="F19" s="132"/>
      <c r="G19" s="132"/>
      <c r="H19" s="132"/>
      <c r="I19" s="133"/>
      <c r="J19" s="28" t="s">
        <v>33</v>
      </c>
      <c r="K19" s="30" t="s">
        <v>7</v>
      </c>
      <c r="L19" s="31"/>
      <c r="M19" s="29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44"/>
      <c r="B20" s="145"/>
      <c r="C20" s="146"/>
      <c r="D20" s="134"/>
      <c r="E20" s="135"/>
      <c r="F20" s="135"/>
      <c r="G20" s="135"/>
      <c r="H20" s="135"/>
      <c r="I20" s="136"/>
      <c r="J20" s="28" t="s">
        <v>34</v>
      </c>
      <c r="K20" s="30" t="s">
        <v>7</v>
      </c>
      <c r="L20" s="31"/>
      <c r="M20" s="29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38" t="s">
        <v>30</v>
      </c>
      <c r="B21" s="139"/>
      <c r="C21" s="140"/>
      <c r="D21" s="128" t="s">
        <v>61</v>
      </c>
      <c r="E21" s="129"/>
      <c r="F21" s="129"/>
      <c r="G21" s="129"/>
      <c r="H21" s="129"/>
      <c r="I21" s="130"/>
      <c r="J21" s="28" t="s">
        <v>35</v>
      </c>
      <c r="K21" s="30" t="s">
        <v>7</v>
      </c>
      <c r="L21" s="31"/>
      <c r="M21" s="29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41"/>
      <c r="B22" s="142"/>
      <c r="C22" s="143"/>
      <c r="D22" s="131"/>
      <c r="E22" s="132"/>
      <c r="F22" s="132"/>
      <c r="G22" s="132"/>
      <c r="H22" s="132"/>
      <c r="I22" s="133"/>
      <c r="J22" s="28" t="s">
        <v>36</v>
      </c>
      <c r="K22" s="52" t="s">
        <v>7</v>
      </c>
      <c r="L22" s="31"/>
      <c r="M22" s="29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15"/>
    </row>
    <row r="23" spans="1:25" ht="15.75" customHeight="1">
      <c r="A23" s="141"/>
      <c r="B23" s="142"/>
      <c r="C23" s="143"/>
      <c r="D23" s="131"/>
      <c r="E23" s="132"/>
      <c r="F23" s="132"/>
      <c r="G23" s="132"/>
      <c r="H23" s="132"/>
      <c r="I23" s="133"/>
      <c r="J23" s="51" t="s">
        <v>39</v>
      </c>
      <c r="K23" s="53">
        <f>SUM(K12:K22)</f>
        <v>158000000</v>
      </c>
      <c r="L23" s="69"/>
      <c r="M23" s="29"/>
      <c r="N23" s="32"/>
      <c r="O23" s="137"/>
      <c r="P23" s="137"/>
      <c r="Q23" s="151"/>
      <c r="R23" s="151"/>
      <c r="S23" s="8"/>
      <c r="T23" s="8"/>
      <c r="U23" s="8"/>
      <c r="V23" s="8"/>
      <c r="W23" s="8"/>
      <c r="X23" s="8"/>
      <c r="Y23" s="15"/>
    </row>
    <row r="24" spans="1:25" ht="30.75" customHeight="1">
      <c r="A24" s="109" t="s">
        <v>11</v>
      </c>
      <c r="B24" s="101" t="s">
        <v>43</v>
      </c>
      <c r="C24" s="101"/>
      <c r="D24" s="101"/>
      <c r="E24" s="101"/>
      <c r="F24" s="101"/>
      <c r="G24" s="45"/>
      <c r="H24" s="45"/>
      <c r="I24" s="154" t="s">
        <v>44</v>
      </c>
      <c r="J24" s="155" t="str">
        <f>CONCATENATE("METAS AÑO ",T11," POA")</f>
        <v>METAS AÑO 2018 POA</v>
      </c>
      <c r="K24" s="156"/>
      <c r="L24" s="160" t="str">
        <f>CONCATENATE("METAS AÑO ",T11," P.A.")</f>
        <v>METAS AÑO 2018 P.A.</v>
      </c>
      <c r="M24" s="101" t="s">
        <v>42</v>
      </c>
      <c r="N24" s="101"/>
      <c r="O24" s="100" t="str">
        <f>CONCATENATE("AVANCE METAS POA ",T11)</f>
        <v>AVANCE METAS POA 2018</v>
      </c>
      <c r="P24" s="100"/>
      <c r="Q24" s="100" t="str">
        <f>CONCATENATE("AVANCE METAS PA ",T11)</f>
        <v>AVANCE METAS PA 2018</v>
      </c>
      <c r="R24" s="100"/>
      <c r="S24" s="78" t="s">
        <v>26</v>
      </c>
      <c r="T24" s="76" t="s">
        <v>27</v>
      </c>
      <c r="U24" s="81" t="s">
        <v>28</v>
      </c>
      <c r="V24" s="76" t="s">
        <v>47</v>
      </c>
      <c r="W24" s="81" t="s">
        <v>48</v>
      </c>
      <c r="X24" s="82" t="s">
        <v>40</v>
      </c>
      <c r="Y24" s="75" t="s">
        <v>57</v>
      </c>
    </row>
    <row r="25" spans="1:25" ht="12.75" customHeight="1">
      <c r="A25" s="109"/>
      <c r="B25" s="101"/>
      <c r="C25" s="101"/>
      <c r="D25" s="101"/>
      <c r="E25" s="101"/>
      <c r="F25" s="101"/>
      <c r="G25" s="46"/>
      <c r="H25" s="101" t="s">
        <v>12</v>
      </c>
      <c r="I25" s="154"/>
      <c r="J25" s="157"/>
      <c r="K25" s="156"/>
      <c r="L25" s="160"/>
      <c r="M25" s="101"/>
      <c r="N25" s="101"/>
      <c r="O25" s="102" t="s">
        <v>25</v>
      </c>
      <c r="P25" s="82" t="s">
        <v>17</v>
      </c>
      <c r="Q25" s="77" t="s">
        <v>25</v>
      </c>
      <c r="R25" s="99" t="s">
        <v>17</v>
      </c>
      <c r="S25" s="79"/>
      <c r="T25" s="76"/>
      <c r="U25" s="81"/>
      <c r="V25" s="76"/>
      <c r="W25" s="81"/>
      <c r="X25" s="82"/>
      <c r="Y25" s="75"/>
    </row>
    <row r="26" spans="1:25" ht="30.75" customHeight="1">
      <c r="A26" s="109"/>
      <c r="B26" s="101"/>
      <c r="C26" s="101"/>
      <c r="D26" s="101"/>
      <c r="E26" s="101"/>
      <c r="F26" s="101"/>
      <c r="G26" s="46"/>
      <c r="H26" s="101"/>
      <c r="I26" s="154"/>
      <c r="J26" s="158"/>
      <c r="K26" s="159"/>
      <c r="L26" s="160"/>
      <c r="M26" s="101"/>
      <c r="N26" s="101"/>
      <c r="O26" s="102"/>
      <c r="P26" s="82"/>
      <c r="Q26" s="77"/>
      <c r="R26" s="99"/>
      <c r="S26" s="80"/>
      <c r="T26" s="76"/>
      <c r="U26" s="81"/>
      <c r="V26" s="76"/>
      <c r="W26" s="81"/>
      <c r="X26" s="82"/>
      <c r="Y26" s="75"/>
    </row>
    <row r="27" spans="1:25" ht="112.5" customHeight="1">
      <c r="A27" s="33">
        <v>1</v>
      </c>
      <c r="B27" s="93" t="str">
        <f>'[3]POA H.A.'!B14</f>
        <v>Implementación, actualización y mantenimiento a los sistemas de información de la Corporación, Almera.</v>
      </c>
      <c r="C27" s="93"/>
      <c r="D27" s="93"/>
      <c r="E27" s="93"/>
      <c r="F27" s="93"/>
      <c r="G27" s="72"/>
      <c r="H27" s="34"/>
      <c r="I27" s="34" t="str">
        <f>'[3]POA H.A.'!F14</f>
        <v>Realizar la actualización y mantenimiento a los sistemas de información de la Corporación almera</v>
      </c>
      <c r="J27" s="152" t="s">
        <v>62</v>
      </c>
      <c r="K27" s="153"/>
      <c r="L27" s="68">
        <v>0.1</v>
      </c>
      <c r="M27" s="86" t="str">
        <f>'[3]POA H.A.'!J14</f>
        <v>(Contratos realizados para la actualización y mantenimiento del sistema de información Almera/Contratos para la actualización y mantenimiento del sistema de información Almera Programados en el año)*100</v>
      </c>
      <c r="N27" s="87"/>
      <c r="O27" s="9" t="s">
        <v>65</v>
      </c>
      <c r="P27" s="58">
        <v>0.092</v>
      </c>
      <c r="Q27" s="70">
        <v>0.09</v>
      </c>
      <c r="R27" s="71">
        <f>Q27/L27</f>
        <v>0.8999999999999999</v>
      </c>
      <c r="S27" s="44">
        <v>48000000</v>
      </c>
      <c r="T27" s="44">
        <v>28000000</v>
      </c>
      <c r="U27" s="59">
        <f>T27/S27</f>
        <v>0.5833333333333334</v>
      </c>
      <c r="V27" s="63"/>
      <c r="W27" s="60">
        <f>V27/S27</f>
        <v>0</v>
      </c>
      <c r="X27" s="10" t="s">
        <v>73</v>
      </c>
      <c r="Y27" s="73" t="s">
        <v>67</v>
      </c>
    </row>
    <row r="28" spans="1:25" ht="110.25" customHeight="1">
      <c r="A28" s="33">
        <v>2</v>
      </c>
      <c r="B28" s="93" t="str">
        <f>'[3]POA H.A.'!B15</f>
        <v>Implementación, actualización y mantenimiento a los sistemas de información  Geo Ambiental de la Corporación</v>
      </c>
      <c r="C28" s="93"/>
      <c r="D28" s="93"/>
      <c r="E28" s="93"/>
      <c r="F28" s="93"/>
      <c r="G28" s="72"/>
      <c r="H28" s="34"/>
      <c r="I28" s="34" t="str">
        <f>'[3]POA H.A.'!F15</f>
        <v>Realizar la actualización y mantenimiento a los sistemas de información de la Corporación Geoambiental</v>
      </c>
      <c r="J28" s="152" t="s">
        <v>63</v>
      </c>
      <c r="K28" s="153" t="s">
        <v>63</v>
      </c>
      <c r="L28" s="68">
        <v>0.1</v>
      </c>
      <c r="M28" s="86" t="str">
        <f>'[3]POA H.A.'!J15</f>
        <v>(Contratos realizados para la actualización y mantenimiento del sistema de información Geoambiental/Contratos para la actualización y mantenimiento del sistema de información Geoambiental Programados en el año)*100</v>
      </c>
      <c r="N28" s="87"/>
      <c r="O28" s="9" t="s">
        <v>65</v>
      </c>
      <c r="P28" s="58">
        <v>0.09</v>
      </c>
      <c r="Q28" s="70">
        <v>0.09</v>
      </c>
      <c r="R28" s="71">
        <f>Q28/L28</f>
        <v>0.8999999999999999</v>
      </c>
      <c r="S28" s="44">
        <v>50000000</v>
      </c>
      <c r="T28" s="44">
        <v>30000000</v>
      </c>
      <c r="U28" s="59">
        <f>T28/S28</f>
        <v>0.6</v>
      </c>
      <c r="V28" s="44"/>
      <c r="W28" s="60">
        <f>V28/S28</f>
        <v>0</v>
      </c>
      <c r="X28" s="10" t="s">
        <v>69</v>
      </c>
      <c r="Y28" s="74" t="s">
        <v>68</v>
      </c>
    </row>
    <row r="29" spans="1:25" ht="148.5" customHeight="1" thickBot="1">
      <c r="A29" s="33">
        <v>3</v>
      </c>
      <c r="B29" s="161" t="str">
        <f>'[3]POA H.A.'!$B$16</f>
        <v>Realizar la actualización y mantenimiento a los sistemas de información de la Corporación (Sysman y otros)</v>
      </c>
      <c r="C29" s="161"/>
      <c r="D29" s="161"/>
      <c r="E29" s="161"/>
      <c r="F29" s="161"/>
      <c r="G29" s="72"/>
      <c r="H29" s="34"/>
      <c r="I29" s="34" t="str">
        <f>'[3]POA H.A.'!F16</f>
        <v>Realizar la actualización y mantenimiento a los sistemas de información de la Corporación Sysman</v>
      </c>
      <c r="J29" s="152" t="s">
        <v>64</v>
      </c>
      <c r="K29" s="153" t="s">
        <v>64</v>
      </c>
      <c r="L29" s="68">
        <v>0.1</v>
      </c>
      <c r="M29" s="86" t="str">
        <f>'[3]POA H.A.'!J16</f>
        <v>(Contratos realizados para la actualización y mantenimiento del sistema de información Sysman/Contratos para la actualización y mantenimiento del sistema de información Sysman Programados en el año)*100</v>
      </c>
      <c r="N29" s="87"/>
      <c r="O29" s="9" t="s">
        <v>66</v>
      </c>
      <c r="P29" s="58">
        <v>1</v>
      </c>
      <c r="Q29" s="70">
        <f>P29*0.1</f>
        <v>0.1</v>
      </c>
      <c r="R29" s="71">
        <f>Q29/L29</f>
        <v>1</v>
      </c>
      <c r="S29" s="44">
        <v>60000000</v>
      </c>
      <c r="T29" s="44">
        <v>39982324</v>
      </c>
      <c r="U29" s="59">
        <v>0.99</v>
      </c>
      <c r="V29" s="44"/>
      <c r="W29" s="60">
        <f>V29/S29</f>
        <v>0</v>
      </c>
      <c r="X29" s="10" t="s">
        <v>70</v>
      </c>
      <c r="Y29" s="74" t="s">
        <v>71</v>
      </c>
    </row>
    <row r="30" spans="1:23" s="39" customFormat="1" ht="24.75" customHeight="1" thickBot="1">
      <c r="A30" s="150" t="s">
        <v>1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35"/>
      <c r="Q30" s="36"/>
      <c r="R30" s="36"/>
      <c r="S30" s="37">
        <f>SUM(S27:S29)</f>
        <v>158000000</v>
      </c>
      <c r="T30" s="38">
        <f>SUM(T27:T29)</f>
        <v>97982324</v>
      </c>
      <c r="U30" s="61">
        <f>T30/S30</f>
        <v>0.6201412911392405</v>
      </c>
      <c r="V30" s="38">
        <f>SUM(V27:V29)</f>
        <v>0</v>
      </c>
      <c r="W30" s="62">
        <f>V30/S30</f>
        <v>0</v>
      </c>
    </row>
    <row r="31" spans="2:24" s="39" customFormat="1" ht="30.75" customHeight="1" thickBot="1">
      <c r="B31" s="84" t="s">
        <v>38</v>
      </c>
      <c r="C31" s="85"/>
      <c r="D31" s="40">
        <v>2</v>
      </c>
      <c r="F31" s="41" t="s">
        <v>37</v>
      </c>
      <c r="G31" s="65">
        <v>42549</v>
      </c>
      <c r="H31" s="66"/>
      <c r="I31" s="64">
        <v>43236</v>
      </c>
      <c r="J31" s="67"/>
      <c r="K31" s="67"/>
      <c r="L31" s="67"/>
      <c r="M31" s="67"/>
      <c r="N31" s="67"/>
      <c r="O31" s="49"/>
      <c r="P31" s="42">
        <f>AVERAGE(P27:P29)</f>
        <v>0.39399999999999996</v>
      </c>
      <c r="Q31" s="43"/>
      <c r="R31" s="42">
        <f>AVERAGE(R27:R29)</f>
        <v>0.9333333333333332</v>
      </c>
      <c r="S31" s="148"/>
      <c r="T31" s="149"/>
      <c r="U31" s="1"/>
      <c r="V31" s="1"/>
      <c r="W31" s="1"/>
      <c r="X31" s="1"/>
    </row>
    <row r="32" ht="12.75">
      <c r="T32" s="13"/>
    </row>
    <row r="33" ht="12.75">
      <c r="T33" s="13"/>
    </row>
    <row r="34" spans="1:24" s="15" customFormat="1" ht="21.75" customHeight="1">
      <c r="A34" s="54"/>
      <c r="B34" s="55"/>
      <c r="C34" s="162" t="s">
        <v>41</v>
      </c>
      <c r="D34" s="88"/>
      <c r="E34" s="88"/>
      <c r="F34" s="89"/>
      <c r="G34" s="163" t="s">
        <v>53</v>
      </c>
      <c r="H34" s="163"/>
      <c r="I34" s="163"/>
      <c r="J34" s="163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"/>
      <c r="V34" s="1"/>
      <c r="W34" s="1"/>
      <c r="X34" s="1"/>
    </row>
    <row r="35" spans="1:24" s="15" customFormat="1" ht="29.25" customHeight="1">
      <c r="A35" s="83" t="s">
        <v>14</v>
      </c>
      <c r="B35" s="83"/>
      <c r="C35" s="94" t="s">
        <v>58</v>
      </c>
      <c r="D35" s="91"/>
      <c r="E35" s="91"/>
      <c r="F35" s="92"/>
      <c r="G35" s="56" t="s">
        <v>54</v>
      </c>
      <c r="H35" s="56"/>
      <c r="I35" s="94" t="str">
        <f>'[1]POA H.A.'!G24</f>
        <v>LUZ DEYANIRA GONZALEZ CASTILLO</v>
      </c>
      <c r="J35" s="92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29.25" customHeight="1">
      <c r="A36" s="88" t="s">
        <v>15</v>
      </c>
      <c r="B36" s="89"/>
      <c r="C36" s="94" t="s">
        <v>56</v>
      </c>
      <c r="D36" s="91"/>
      <c r="E36" s="91"/>
      <c r="F36" s="92"/>
      <c r="G36" s="56" t="s">
        <v>55</v>
      </c>
      <c r="H36" s="56"/>
      <c r="I36" s="94" t="str">
        <f>'[1]POA H.A.'!G25</f>
        <v>Subdirectora de Planeación y Sistemas de Información</v>
      </c>
      <c r="J36" s="92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29.25" customHeight="1">
      <c r="A37" s="83" t="s">
        <v>13</v>
      </c>
      <c r="B37" s="83"/>
      <c r="C37" s="162"/>
      <c r="D37" s="88"/>
      <c r="E37" s="88"/>
      <c r="F37" s="89"/>
      <c r="G37" s="56"/>
      <c r="H37" s="56"/>
      <c r="I37" s="94"/>
      <c r="J37" s="92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29.25" customHeight="1">
      <c r="A38" s="83" t="s">
        <v>16</v>
      </c>
      <c r="B38" s="83"/>
      <c r="C38" s="90">
        <v>43383</v>
      </c>
      <c r="D38" s="91"/>
      <c r="E38" s="91"/>
      <c r="F38" s="92"/>
      <c r="G38" s="57">
        <v>42550</v>
      </c>
      <c r="H38" s="56"/>
      <c r="I38" s="90">
        <f>C38</f>
        <v>43383</v>
      </c>
      <c r="J38" s="92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51" ht="12.75">
      <c r="M51" s="47"/>
    </row>
  </sheetData>
  <sheetProtection/>
  <mergeCells count="71">
    <mergeCell ref="I37:J37"/>
    <mergeCell ref="I38:J38"/>
    <mergeCell ref="C34:F34"/>
    <mergeCell ref="C35:F35"/>
    <mergeCell ref="G34:J34"/>
    <mergeCell ref="C36:F36"/>
    <mergeCell ref="C37:F37"/>
    <mergeCell ref="I24:I26"/>
    <mergeCell ref="J24:K26"/>
    <mergeCell ref="L24:L26"/>
    <mergeCell ref="M24:N26"/>
    <mergeCell ref="I35:J35"/>
    <mergeCell ref="B29:F29"/>
    <mergeCell ref="J29:K29"/>
    <mergeCell ref="M29:N29"/>
    <mergeCell ref="S31:T31"/>
    <mergeCell ref="A30:O30"/>
    <mergeCell ref="Q23:R23"/>
    <mergeCell ref="D21:I23"/>
    <mergeCell ref="B24:F26"/>
    <mergeCell ref="J27:K27"/>
    <mergeCell ref="A24:A26"/>
    <mergeCell ref="J28:K28"/>
    <mergeCell ref="M28:N28"/>
    <mergeCell ref="P25:P26"/>
    <mergeCell ref="D15:I17"/>
    <mergeCell ref="D18:I20"/>
    <mergeCell ref="O23:P23"/>
    <mergeCell ref="A21:C23"/>
    <mergeCell ref="A18:C20"/>
    <mergeCell ref="O14:X14"/>
    <mergeCell ref="A15:C17"/>
    <mergeCell ref="A12:C14"/>
    <mergeCell ref="D12:I14"/>
    <mergeCell ref="S11:S13"/>
    <mergeCell ref="A11:C11"/>
    <mergeCell ref="U3:W3"/>
    <mergeCell ref="U4:W4"/>
    <mergeCell ref="D3:T4"/>
    <mergeCell ref="D11:I11"/>
    <mergeCell ref="O11:R11"/>
    <mergeCell ref="T11:T13"/>
    <mergeCell ref="M11:N13"/>
    <mergeCell ref="U1:X1"/>
    <mergeCell ref="U2:X2"/>
    <mergeCell ref="A5:X5"/>
    <mergeCell ref="A1:C4"/>
    <mergeCell ref="D1:T2"/>
    <mergeCell ref="R25:R26"/>
    <mergeCell ref="O24:P24"/>
    <mergeCell ref="Q24:R24"/>
    <mergeCell ref="H25:H26"/>
    <mergeCell ref="O25:O26"/>
    <mergeCell ref="A38:B38"/>
    <mergeCell ref="A37:B37"/>
    <mergeCell ref="B31:C31"/>
    <mergeCell ref="M27:N27"/>
    <mergeCell ref="A35:B35"/>
    <mergeCell ref="A36:B36"/>
    <mergeCell ref="C38:F38"/>
    <mergeCell ref="B27:F27"/>
    <mergeCell ref="B28:F28"/>
    <mergeCell ref="I36:J36"/>
    <mergeCell ref="Y24:Y26"/>
    <mergeCell ref="V24:V26"/>
    <mergeCell ref="Q25:Q26"/>
    <mergeCell ref="S24:S26"/>
    <mergeCell ref="T24:T26"/>
    <mergeCell ref="U24:U26"/>
    <mergeCell ref="X24:X26"/>
    <mergeCell ref="W24:W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2018-10-23T21:12:18Z</dcterms:modified>
  <cp:category/>
  <cp:version/>
  <cp:contentType/>
  <cp:contentStatus/>
</cp:coreProperties>
</file>