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O28" authorId="1">
      <text>
        <r>
          <rPr>
            <b/>
            <sz val="9"/>
            <rFont val="Tahoma"/>
            <family val="2"/>
          </rPr>
          <t>Fredy Alexander Pachon Sanchez:</t>
        </r>
        <r>
          <rPr>
            <sz val="9"/>
            <rFont val="Tahoma"/>
            <family val="2"/>
          </rPr>
          <t xml:space="preserve">
Colocar Indicador Ej: 25/50</t>
        </r>
      </text>
    </comment>
    <comment ref="P28" authorId="1">
      <text>
        <r>
          <rPr>
            <b/>
            <sz val="9"/>
            <rFont val="Tahoma"/>
            <family val="2"/>
          </rPr>
          <t>Fredy Alexander Pachon Sanchez:</t>
        </r>
        <r>
          <rPr>
            <sz val="9"/>
            <rFont val="Tahoma"/>
            <family val="2"/>
          </rPr>
          <t xml:space="preserve">
Formular Ej: =25/50</t>
        </r>
      </text>
    </comment>
    <comment ref="Q28" authorId="1">
      <text>
        <r>
          <rPr>
            <b/>
            <sz val="9"/>
            <rFont val="Tahoma"/>
            <family val="2"/>
          </rPr>
          <t>Fredy Alexander Pachon Sanchez:</t>
        </r>
        <r>
          <rPr>
            <sz val="9"/>
            <rFont val="Tahoma"/>
            <family val="2"/>
          </rPr>
          <t xml:space="preserve">
Colocar Indicador Ej: 25/50</t>
        </r>
      </text>
    </comment>
    <comment ref="R28" authorId="1">
      <text>
        <r>
          <rPr>
            <b/>
            <sz val="9"/>
            <rFont val="Tahoma"/>
            <family val="2"/>
          </rPr>
          <t>Fredy Alexander Pachon Sanchez:</t>
        </r>
        <r>
          <rPr>
            <sz val="9"/>
            <rFont val="Tahoma"/>
            <family val="2"/>
          </rPr>
          <t xml:space="preserve">
Formular Ej: =25/50</t>
        </r>
      </text>
    </comment>
  </commentList>
</comments>
</file>

<file path=xl/sharedStrings.xml><?xml version="1.0" encoding="utf-8"?>
<sst xmlns="http://schemas.openxmlformats.org/spreadsheetml/2006/main" count="88" uniqueCount="75">
  <si>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</si>
  <si>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</si>
  <si>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</si>
  <si>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</si>
  <si>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</si>
  <si>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</si>
  <si>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</si>
  <si>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</si>
  <si>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</si>
  <si>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</si>
  <si>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</si>
  <si>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</si>
  <si>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</si>
  <si>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</si>
  <si>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</si>
  <si>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</si>
  <si>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</si>
  <si>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</si>
  <si>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</si>
  <si>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</si>
  <si>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</si>
  <si>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</si>
  <si>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</si>
  <si>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</si>
  <si>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</si>
  <si>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</si>
  <si>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</si>
  <si>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</si>
  <si>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</si>
  <si>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</si>
  <si>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</si>
  <si>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</si>
  <si>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</si>
  <si>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</si>
  <si>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</si>
  <si>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</si>
  <si>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</si>
  <si>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</si>
  <si>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</si>
  <si>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</si>
  <si>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</si>
  <si>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</si>
  <si>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</si>
  <si>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</si>
  <si>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</si>
  <si>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</si>
  <si>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</si>
  <si>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</si>
  <si>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</si>
  <si>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</si>
  <si>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</si>
  <si>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</si>
  <si>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</si>
  <si>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</si>
  <si>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JAIRO IGNACIO GARCIA RODRIGUEZ</t>
  </si>
  <si>
    <t>LUZ DEYANIRA GONZALEZ CASTILLO</t>
  </si>
  <si>
    <t>Subdierector de Ecosistemas y Gestión Ambiental</t>
  </si>
  <si>
    <t>Subdirectora de Planeación y Sistemas de Información</t>
  </si>
  <si>
    <r>
      <rPr>
        <b/>
        <sz val="10"/>
        <rFont val="Arial"/>
        <family val="2"/>
      </rPr>
      <t>FUENTE DE VERIFICACION DE EVIDENCIAS REPORTADAS</t>
    </r>
    <r>
      <rPr>
        <sz val="10"/>
        <rFont val="Arial"/>
        <family val="0"/>
      </rPr>
      <t xml:space="preserve"> 
(Señalar ruta magnetica o fisica de acceso a la evidencia)</t>
    </r>
  </si>
  <si>
    <t>Versión 0</t>
  </si>
  <si>
    <t>2 programas implementados</t>
  </si>
  <si>
    <t>100% de registros reportados</t>
  </si>
  <si>
    <t>2 iniciativas desarrolladas</t>
  </si>
  <si>
    <t>Carpetas 160-3814, 160-3818 y 160-3808 y aplicativo web.
Acta de reunión Carpeta 160-3808</t>
  </si>
  <si>
    <t xml:space="preserve">
Carpeta 160-4606
Carpeta del contrato CCS-2018190
Carpeta 160-2504 Informes de Gestión</t>
  </si>
  <si>
    <t>MARZO</t>
  </si>
  <si>
    <t>JUNIO</t>
  </si>
  <si>
    <t>SEPTIEMBRE</t>
  </si>
  <si>
    <t>2</t>
  </si>
  <si>
    <t>=99/99</t>
  </si>
  <si>
    <t xml:space="preserve">Carpeta CPS-2018045
Carpeta CNV-2018002. 
Carpeta  CNV-2018008
Página web de la Corporación.
</t>
  </si>
  <si>
    <t>Atención de solicitudes de inscripción al registro de generadores de residuos peligrosos (43 establecimientos), modificación y cancelación al registro RESPEL (170 solicitudes), procesamiento de datos de reporte de generadores (329 establecimientos). 
Atención de solicitudes de inscripción al registro RUA Manufacturero (4 establecimientos), modificación de información en el registro RUA Manufacturero (15 solicitudes), procesamiento y transmisión de datos de reporte de generadores (62 establecimientos).
Atención a solicitud del IDEAM, verificación de información  acerca de 40 establecimientos con valores atípicos, inconsistentes y coordenadas inconsistentes.
Realiza inscripción al Inventario Nacional PCB de 52  propietarios, atiende solicitudes de modificación y cancelación (57 propietarios), procesa y realiza actividades de control y seguimiento (25 municipios, 286 propietarios), procesamiento y transmisión de datos al inventario (69 inventarios); Operativo al sector mantenimiento de transformadores en el municipio de Duitama,
Socialización de la normativa referente al Inventario Nacional de PCB, con los funcionarios de la Corporación para implementarse en los municipios de cada regional.
Socialización de aspectos relacionados con la gestión integral de PCB y residuos peligrosos a establecimientos del municipio de Sogamoso.</t>
  </si>
  <si>
    <t xml:space="preserve">
Se realiza jornada de recolección de residuos posconsumo para los días 28 a 1 de junio.
Contratación de apoyo logístico para desarrollo de actividades con el sector automotríz e implementación del registro PCB.
Coordinación interinstitucional de operativo al sector automotríz en el municipio de Sogamoso a desarrollarse en el mes de octubre, desarrollo de  operativo en 88 establecimientos generadores de residuos derivados de hidrocarburos en el municipio de Sogamoso.
</t>
  </si>
  <si>
    <t>1,1</t>
  </si>
  <si>
    <t>PROGRAMA 1.  En ejecución el proyecto Hospital Sostenible Novena Versión, suscrito con ECOEFICIENCIA , por medio de CNV-2018002. 
PROGRAMA 2,  Se suscribió convenio Hoteles Sostenibles en el municipio de Villa de Leyva, el cual fue suspendido el día 23 de octubre de 2018, teniendo en cuenta que los establecimientos beneficiarios solicitaron su aplazamiento a fin de cumplir con compromisos adquidridos previamente con COTELCO y por inicio de temporada alta.
Fortalecimiento de recurso humano, a través de la contratación de un profesional apoyo para el cumplimiento de metas del Inventario Nacional PCB.
Se generó Circular 160-38 en la que se solicita a los generadores de RESPEL, informe de gestión del periodo de balance 2017.
Verificación de la información reportada por 118 establecimientos, que cumplieron con lo establecido en la circular 160-38.
Se Implementó el mecanismo para la inscripción de generadores y gestores de residuos especiales tales como Aceite de Cocina Usado ACU, Llantas Usadas y Residuos de Construcción y Demolición RCD, a través de la página web de la Corporación.  
Inscripción de 20 establecimientos generadores de ACU y 7 gestores de ACU, y alimentación de la base de datos en Google Drive.
Solicitud de inscripción, como gestor de llantas usadas a tres establecimientos que realizan la actividad. 
Inscripción de un (1) gestor de llantas usadas.
Circular 46 dirigida a Empresas y/o Personas Naturales del Sector Minero, Titulares de Licencias Ambientales y/o Instrumento Equivalente de Minería, para la realización del reporte de llantas usadas.
Seguimiento a  28 expedientes de establecimientos gesneradores de residuos peligrosos.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</si>
</sst>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hh:mm:ss\ AM/PM"/>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b/>
      <sz val="10"/>
      <color indexed="8"/>
      <name val="Arial"/>
      <family val="2"/>
    </font>
    <font>
      <sz val="10"/>
      <color indexed="10"/>
      <name val="Arial"/>
      <family val="2"/>
    </font>
    <font>
      <sz val="14"/>
      <color indexed="8"/>
      <name val="Arial Narrow"/>
      <family val="2"/>
    </font>
    <font>
      <sz val="14"/>
      <color theme="1"/>
      <name val="Arial Narrow"/>
      <family val="2"/>
    </font>
    <font>
      <sz val="10"/>
      <color rgb="FFFF0000"/>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right style="thin"/>
      <top/>
      <bottom style="thin"/>
    </border>
    <border>
      <left style="thin"/>
      <right/>
      <top style="thin"/>
      <bottom style="thin"/>
    </border>
    <border>
      <left style="thin"/>
      <right>
        <color indexed="63"/>
      </right>
      <top/>
      <bottom style="medium"/>
    </border>
    <border>
      <left style="thin"/>
      <right style="thin"/>
      <top/>
      <bottom/>
    </border>
    <border>
      <left/>
      <right/>
      <top style="thin"/>
      <bottom style="thin"/>
    </border>
    <border>
      <left style="thin"/>
      <right style="thin"/>
      <top/>
      <bottom style="thin"/>
    </border>
    <border>
      <left style="medium"/>
      <right/>
      <top style="thin"/>
      <bottom/>
    </border>
    <border>
      <left/>
      <right/>
      <top style="thin"/>
      <bottom/>
    </border>
    <border>
      <left style="medium"/>
      <right/>
      <top/>
      <bottom/>
    </border>
    <border>
      <left style="medium"/>
      <right/>
      <top/>
      <bottom style="medium"/>
    </border>
    <border>
      <left style="thin"/>
      <right/>
      <top style="thin"/>
      <bottom/>
    </border>
    <border>
      <left style="thin"/>
      <right/>
      <top/>
      <bottom/>
    </border>
    <border>
      <left style="thin"/>
      <right/>
      <top/>
      <bottom style="thin"/>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style="medium"/>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1">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187" fontId="19" fillId="0" borderId="16" xfId="0" applyNumberFormat="1" applyFont="1" applyFill="1" applyBorder="1" applyAlignment="1" applyProtection="1">
      <alignment horizontal="left" vertical="center"/>
      <protection/>
    </xf>
    <xf numFmtId="187" fontId="19" fillId="0" borderId="17" xfId="5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49" applyNumberFormat="1" applyFont="1" applyFill="1" applyBorder="1" applyAlignment="1" applyProtection="1">
      <alignment horizontal="center"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187" fontId="0" fillId="0" borderId="10" xfId="50" applyNumberFormat="1" applyFont="1" applyFill="1" applyBorder="1" applyAlignment="1">
      <alignment horizontal="right" vertical="center" wrapText="1"/>
    </xf>
    <xf numFmtId="3" fontId="19" fillId="0" borderId="0" xfId="0" applyNumberFormat="1" applyFont="1" applyFill="1" applyBorder="1" applyAlignment="1" applyProtection="1">
      <alignment horizontal="righ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9" fillId="0" borderId="23"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0" fontId="0" fillId="0" borderId="10" xfId="0" applyNumberFormat="1" applyFont="1" applyFill="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9" fontId="0" fillId="0" borderId="10" xfId="49" applyNumberFormat="1" applyFont="1" applyBorder="1" applyAlignment="1" applyProtection="1">
      <alignment horizontal="center" vertical="center" wrapText="1"/>
      <protection/>
    </xf>
    <xf numFmtId="9" fontId="19" fillId="0" borderId="10" xfId="55" applyFont="1" applyBorder="1" applyAlignment="1" applyProtection="1">
      <alignment horizontal="center" vertical="center"/>
      <protection locked="0"/>
    </xf>
    <xf numFmtId="9" fontId="0" fillId="0" borderId="24" xfId="50" applyNumberFormat="1" applyFont="1" applyFill="1" applyBorder="1" applyAlignment="1" applyProtection="1">
      <alignment horizontal="center" vertical="center" wrapText="1"/>
      <protection/>
    </xf>
    <xf numFmtId="9" fontId="19" fillId="0" borderId="10" xfId="55" applyFont="1" applyBorder="1" applyAlignment="1" applyProtection="1">
      <alignment horizontal="center" vertical="center"/>
      <protection/>
    </xf>
    <xf numFmtId="9" fontId="0" fillId="0" borderId="10" xfId="49" applyNumberFormat="1"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3" fontId="21" fillId="0" borderId="0" xfId="0" applyNumberFormat="1" applyFont="1" applyBorder="1" applyAlignment="1" applyProtection="1">
      <alignment vertical="center"/>
      <protection locked="0"/>
    </xf>
    <xf numFmtId="187" fontId="0" fillId="0" borderId="10" xfId="0" applyNumberFormat="1" applyFont="1" applyBorder="1" applyAlignment="1" applyProtection="1">
      <alignment vertical="center" wrapText="1"/>
      <protection locked="0"/>
    </xf>
    <xf numFmtId="49" fontId="0" fillId="0" borderId="10" xfId="49" applyNumberFormat="1" applyFont="1" applyBorder="1" applyAlignment="1" applyProtection="1">
      <alignment horizontal="justify" vertical="center" wrapText="1"/>
      <protection locked="0"/>
    </xf>
    <xf numFmtId="0" fontId="0" fillId="0" borderId="10" xfId="49" applyNumberFormat="1" applyFont="1" applyBorder="1" applyAlignment="1" applyProtection="1">
      <alignment horizontal="justify" vertical="center" wrapText="1"/>
      <protection locked="0"/>
    </xf>
    <xf numFmtId="2" fontId="0" fillId="0" borderId="10" xfId="55" applyNumberFormat="1" applyFont="1" applyBorder="1" applyAlignment="1" applyProtection="1">
      <alignment horizontal="center" vertical="center" wrapText="1"/>
      <protection locked="0"/>
    </xf>
    <xf numFmtId="49" fontId="0" fillId="0" borderId="10" xfId="49" applyNumberFormat="1" applyFont="1" applyBorder="1" applyAlignment="1" applyProtection="1">
      <alignment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23" fillId="0" borderId="25" xfId="49" applyNumberFormat="1" applyFont="1" applyBorder="1" applyAlignment="1" applyProtection="1">
      <alignment horizontal="center" vertical="center" wrapText="1"/>
      <protection locked="0"/>
    </xf>
    <xf numFmtId="49" fontId="19" fillId="0" borderId="25" xfId="49" applyNumberFormat="1" applyFont="1" applyBorder="1" applyAlignment="1" applyProtection="1">
      <alignment horizontal="center" vertical="center" wrapText="1"/>
      <protection locked="0"/>
    </xf>
    <xf numFmtId="0" fontId="30" fillId="24" borderId="23" xfId="0" applyFont="1" applyFill="1" applyBorder="1" applyAlignment="1" applyProtection="1">
      <alignment horizontal="center" vertical="center" wrapText="1"/>
      <protection locked="0"/>
    </xf>
    <xf numFmtId="0" fontId="30" fillId="24" borderId="18" xfId="0" applyFont="1" applyFill="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49" fontId="23" fillId="0" borderId="10" xfId="49" applyNumberFormat="1" applyFont="1" applyBorder="1" applyAlignment="1" applyProtection="1">
      <alignment horizontal="center" vertical="center" wrapText="1"/>
      <protection locked="0"/>
    </xf>
    <xf numFmtId="0" fontId="22" fillId="0" borderId="23"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0" fillId="0" borderId="10" xfId="49" applyNumberFormat="1"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24" fillId="0" borderId="27" xfId="0" applyFont="1" applyFill="1" applyBorder="1" applyAlignment="1" applyProtection="1">
      <alignment horizontal="center" vertical="center" wrapText="1"/>
      <protection/>
    </xf>
    <xf numFmtId="0" fontId="21" fillId="0" borderId="10" xfId="0" applyFont="1" applyBorder="1" applyAlignment="1">
      <alignment horizontal="center" vertical="center"/>
    </xf>
    <xf numFmtId="0" fontId="0" fillId="0" borderId="23" xfId="0" applyBorder="1" applyAlignment="1" applyProtection="1">
      <alignment horizontal="left" vertical="center"/>
      <protection/>
    </xf>
    <xf numFmtId="0" fontId="0" fillId="0" borderId="18"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3" fontId="0" fillId="0" borderId="23" xfId="0" applyNumberFormat="1" applyFont="1" applyFill="1" applyBorder="1" applyAlignment="1" applyProtection="1">
      <alignment horizontal="justify" vertical="center" wrapText="1"/>
      <protection/>
    </xf>
    <xf numFmtId="3" fontId="0" fillId="0" borderId="18" xfId="0" applyNumberFormat="1" applyFont="1" applyFill="1" applyBorder="1" applyAlignment="1" applyProtection="1">
      <alignment horizontal="justify" vertical="center" wrapText="1"/>
      <protection/>
    </xf>
    <xf numFmtId="0" fontId="18" fillId="0" borderId="26" xfId="0" applyFont="1" applyBorder="1" applyAlignment="1">
      <alignment horizontal="center" vertical="center"/>
    </xf>
    <xf numFmtId="0" fontId="18" fillId="0" borderId="18" xfId="0" applyFont="1" applyBorder="1" applyAlignment="1">
      <alignment horizontal="center" vertical="center"/>
    </xf>
    <xf numFmtId="14" fontId="21" fillId="0" borderId="23" xfId="0" applyNumberFormat="1" applyFont="1" applyBorder="1" applyAlignment="1">
      <alignment horizontal="center"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19" fillId="0" borderId="10" xfId="0" applyFont="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19" fillId="16" borderId="28" xfId="0"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0" fontId="19" fillId="16" borderId="31"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0" fontId="0" fillId="0" borderId="35"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19" fillId="0" borderId="32"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1" fontId="19" fillId="0" borderId="36" xfId="49" applyNumberFormat="1" applyFont="1" applyBorder="1" applyAlignment="1" applyProtection="1">
      <alignment horizontal="right" vertical="center"/>
      <protection/>
    </xf>
    <xf numFmtId="1" fontId="19" fillId="0" borderId="37" xfId="49"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31" fillId="0" borderId="0" xfId="49" applyNumberFormat="1" applyFont="1" applyFill="1" applyBorder="1" applyAlignment="1" applyProtection="1">
      <alignment horizontal="center" vertical="center"/>
      <protection locked="0"/>
    </xf>
    <xf numFmtId="1" fontId="0" fillId="0" borderId="32"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0" fontId="0" fillId="0" borderId="23" xfId="0" applyFont="1" applyBorder="1" applyAlignment="1" applyProtection="1">
      <alignment horizontal="justify" vertical="center" wrapText="1"/>
      <protection/>
    </xf>
    <xf numFmtId="0" fontId="0" fillId="0" borderId="26" xfId="0" applyFont="1" applyBorder="1" applyAlignment="1" applyProtection="1">
      <alignment horizontal="justify" vertical="center" wrapText="1"/>
      <protection/>
    </xf>
    <xf numFmtId="49" fontId="0" fillId="0" borderId="0" xfId="49" applyNumberFormat="1" applyFont="1" applyFill="1" applyBorder="1" applyAlignment="1" applyProtection="1">
      <alignment horizontal="center" vertical="center"/>
      <protection locked="0"/>
    </xf>
    <xf numFmtId="0" fontId="32" fillId="0" borderId="10" xfId="0" applyFont="1" applyBorder="1" applyAlignment="1" applyProtection="1">
      <alignment horizontal="center" vertical="center" wrapText="1"/>
      <protection/>
    </xf>
    <xf numFmtId="0" fontId="19" fillId="0" borderId="32"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32" fillId="0" borderId="10" xfId="49" applyNumberFormat="1" applyFont="1" applyBorder="1" applyAlignment="1" applyProtection="1">
      <alignment horizontal="center" vertical="center" wrapText="1"/>
      <protection/>
    </xf>
    <xf numFmtId="1" fontId="0" fillId="0" borderId="34" xfId="0" applyNumberFormat="1" applyFont="1" applyFill="1" applyBorder="1" applyAlignment="1" applyProtection="1">
      <alignment horizontal="justify" vertical="center" wrapText="1"/>
      <protection/>
    </xf>
    <xf numFmtId="1" fontId="0" fillId="0" borderId="35" xfId="0" applyNumberFormat="1" applyFont="1" applyFill="1" applyBorder="1" applyAlignment="1" applyProtection="1">
      <alignment horizontal="justify" vertical="center" wrapText="1"/>
      <protection/>
    </xf>
    <xf numFmtId="1" fontId="0" fillId="0" borderId="22" xfId="0" applyNumberFormat="1" applyFont="1" applyFill="1" applyBorder="1" applyAlignment="1" applyProtection="1">
      <alignment horizontal="justify" vertical="center" wrapText="1"/>
      <protection/>
    </xf>
    <xf numFmtId="0" fontId="19" fillId="16" borderId="38"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0" fontId="18" fillId="0" borderId="23" xfId="0" applyFont="1" applyBorder="1" applyAlignment="1">
      <alignment horizontal="center" vertical="center"/>
    </xf>
    <xf numFmtId="0" fontId="18"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6.%20ATENCION%20INTEGRAL%20A%20LOS%20RESIDUOS%20SOLIDOS%20Y%20PELIGROSOS\6.1%20GESTION%20INTEGRAL%20RS\FEV-16%20Gestion%20int.%20Residuos%20soli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Saneamiento Ambiental</v>
          </cell>
        </row>
        <row r="8">
          <cell r="D8" t="str">
            <v>Atención a la Gestión Integral de Residuos Sólidos y Peligrosos</v>
          </cell>
        </row>
        <row r="9">
          <cell r="D9" t="str">
            <v>Gestión integral de residuos peligrosos</v>
          </cell>
        </row>
        <row r="10">
          <cell r="D10" t="str">
            <v>530 905 04 02 02 90</v>
          </cell>
        </row>
        <row r="14">
          <cell r="B14" t="str">
            <v>Prevenir y minimizar la generación de Residuos Sólidos peligrosos Respel</v>
          </cell>
          <cell r="F14" t="str">
            <v>Programas implementados en prevención y minimización en la generación de Respel</v>
          </cell>
          <cell r="I14">
            <v>2</v>
          </cell>
          <cell r="J14" t="str">
            <v>(Numero de programas implementados/Numero de programas definidos a implementar)*100</v>
          </cell>
        </row>
        <row r="15">
          <cell r="B15" t="str">
            <v>Reporte de la información en el SIAC </v>
          </cell>
          <cell r="F15" t="str">
            <v>Registros de RESPEL, RUA y PCB realizados y validados</v>
          </cell>
          <cell r="I15">
            <v>1</v>
          </cell>
          <cell r="J15" t="str">
            <v>(Numero de registros realizados y validados/ Numero de solicitudes recibidas)*100</v>
          </cell>
        </row>
        <row r="16">
          <cell r="B16" t="str">
            <v>Promover el aprovechamiento y valorización de Residuos Sólidos Peligrosos Respel</v>
          </cell>
          <cell r="F16" t="str">
            <v>Iniciativas desarrollada para el aprovechamiento y valoración de RESPEL</v>
          </cell>
          <cell r="I16">
            <v>2</v>
          </cell>
          <cell r="J16" t="str">
            <v>(Numero de iniciativas desarrolladas/Numero de iniciativas programadas a desarrollar)*100 </v>
          </cell>
        </row>
        <row r="24">
          <cell r="G24" t="str">
            <v>LUZ DEYANIRA GONZALEZ CASTILLO</v>
          </cell>
        </row>
        <row r="25">
          <cell r="G25" t="str">
            <v>Subdirectora de Planeación y Sistemas de Información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showGridLines="0" tabSelected="1" zoomScale="70" zoomScaleNormal="70" zoomScalePageLayoutView="0" workbookViewId="0" topLeftCell="M22">
      <selection activeCell="X27" sqref="X27"/>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1" hidden="1" customWidth="1"/>
    <col min="9" max="9" width="50.00390625" style="11"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2" customWidth="1"/>
    <col min="19" max="19" width="20.7109375" style="12"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65.7109375" style="1" customWidth="1"/>
    <col min="26" max="16384" width="11.421875" style="1" customWidth="1"/>
  </cols>
  <sheetData>
    <row r="1" spans="1:24" ht="60" customHeight="1">
      <c r="A1" s="110"/>
      <c r="B1" s="110"/>
      <c r="C1" s="110"/>
      <c r="D1" s="112" t="s">
        <v>18</v>
      </c>
      <c r="E1" s="112"/>
      <c r="F1" s="112"/>
      <c r="G1" s="112"/>
      <c r="H1" s="112"/>
      <c r="I1" s="112"/>
      <c r="J1" s="112"/>
      <c r="K1" s="112"/>
      <c r="L1" s="112"/>
      <c r="M1" s="112"/>
      <c r="N1" s="112"/>
      <c r="O1" s="112"/>
      <c r="P1" s="112"/>
      <c r="Q1" s="112"/>
      <c r="R1" s="112"/>
      <c r="S1" s="112"/>
      <c r="T1" s="112"/>
      <c r="U1" s="109" t="s">
        <v>45</v>
      </c>
      <c r="V1" s="109"/>
      <c r="W1" s="109"/>
      <c r="X1" s="109"/>
    </row>
    <row r="2" spans="1:24" ht="21.75" customHeight="1">
      <c r="A2" s="110"/>
      <c r="B2" s="110"/>
      <c r="C2" s="110"/>
      <c r="D2" s="112"/>
      <c r="E2" s="112"/>
      <c r="F2" s="112"/>
      <c r="G2" s="112"/>
      <c r="H2" s="112"/>
      <c r="I2" s="112"/>
      <c r="J2" s="112"/>
      <c r="K2" s="112"/>
      <c r="L2" s="112"/>
      <c r="M2" s="112"/>
      <c r="N2" s="112"/>
      <c r="O2" s="112"/>
      <c r="P2" s="112"/>
      <c r="Q2" s="112"/>
      <c r="R2" s="112"/>
      <c r="S2" s="112"/>
      <c r="T2" s="112"/>
      <c r="U2" s="110" t="s">
        <v>19</v>
      </c>
      <c r="V2" s="110"/>
      <c r="W2" s="110"/>
      <c r="X2" s="110"/>
    </row>
    <row r="3" spans="1:24" ht="19.5" customHeight="1">
      <c r="A3" s="110"/>
      <c r="B3" s="110"/>
      <c r="C3" s="110"/>
      <c r="D3" s="112" t="s">
        <v>20</v>
      </c>
      <c r="E3" s="112"/>
      <c r="F3" s="112"/>
      <c r="G3" s="112"/>
      <c r="H3" s="112"/>
      <c r="I3" s="112"/>
      <c r="J3" s="112"/>
      <c r="K3" s="112"/>
      <c r="L3" s="112"/>
      <c r="M3" s="112"/>
      <c r="N3" s="112"/>
      <c r="O3" s="112"/>
      <c r="P3" s="112"/>
      <c r="Q3" s="112"/>
      <c r="R3" s="112"/>
      <c r="S3" s="112"/>
      <c r="T3" s="112"/>
      <c r="U3" s="88" t="s">
        <v>22</v>
      </c>
      <c r="V3" s="89"/>
      <c r="W3" s="90"/>
      <c r="X3" s="2" t="s">
        <v>23</v>
      </c>
    </row>
    <row r="4" spans="1:24" ht="19.5" customHeight="1">
      <c r="A4" s="110"/>
      <c r="B4" s="110"/>
      <c r="C4" s="110"/>
      <c r="D4" s="112"/>
      <c r="E4" s="112"/>
      <c r="F4" s="112"/>
      <c r="G4" s="112"/>
      <c r="H4" s="112"/>
      <c r="I4" s="112"/>
      <c r="J4" s="112"/>
      <c r="K4" s="112"/>
      <c r="L4" s="112"/>
      <c r="M4" s="112"/>
      <c r="N4" s="112"/>
      <c r="O4" s="112"/>
      <c r="P4" s="112"/>
      <c r="Q4" s="112"/>
      <c r="R4" s="112"/>
      <c r="S4" s="112"/>
      <c r="T4" s="112"/>
      <c r="U4" s="88" t="s">
        <v>59</v>
      </c>
      <c r="V4" s="89"/>
      <c r="W4" s="90"/>
      <c r="X4" s="3">
        <v>43003</v>
      </c>
    </row>
    <row r="5" spans="1:24" ht="31.5" customHeight="1">
      <c r="A5" s="111" t="s">
        <v>21</v>
      </c>
      <c r="B5" s="111"/>
      <c r="C5" s="111"/>
      <c r="D5" s="111"/>
      <c r="E5" s="111"/>
      <c r="F5" s="111"/>
      <c r="G5" s="111"/>
      <c r="H5" s="111"/>
      <c r="I5" s="111"/>
      <c r="J5" s="111"/>
      <c r="K5" s="111"/>
      <c r="L5" s="111"/>
      <c r="M5" s="111"/>
      <c r="N5" s="111"/>
      <c r="O5" s="111"/>
      <c r="P5" s="111"/>
      <c r="Q5" s="111"/>
      <c r="R5" s="111"/>
      <c r="S5" s="111"/>
      <c r="T5" s="111"/>
      <c r="U5" s="111"/>
      <c r="V5" s="111"/>
      <c r="W5" s="111"/>
      <c r="X5" s="111"/>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6"/>
      <c r="L7" s="16"/>
      <c r="M7" s="16"/>
      <c r="N7" s="16"/>
      <c r="O7" s="4"/>
      <c r="P7" s="4"/>
      <c r="Q7" s="4"/>
      <c r="R7" s="4"/>
      <c r="S7" s="4"/>
      <c r="T7" s="4"/>
      <c r="U7" s="4"/>
      <c r="V7" s="4"/>
      <c r="W7" s="4"/>
      <c r="X7" s="4"/>
    </row>
    <row r="8" spans="11:23" ht="16.5" customHeight="1">
      <c r="K8" s="18"/>
      <c r="L8" s="18"/>
      <c r="M8" s="18"/>
      <c r="N8" s="18"/>
      <c r="O8" s="5"/>
      <c r="P8" s="5"/>
      <c r="Q8" s="5"/>
      <c r="R8" s="5"/>
      <c r="S8" s="5"/>
      <c r="T8" s="5"/>
      <c r="U8" s="5"/>
      <c r="V8" s="5"/>
      <c r="W8" s="5"/>
    </row>
    <row r="9" spans="11:23" ht="13.5" customHeight="1">
      <c r="K9" s="18"/>
      <c r="L9" s="18"/>
      <c r="M9" s="18"/>
      <c r="N9" s="18"/>
      <c r="O9" s="5"/>
      <c r="P9" s="5"/>
      <c r="Q9" s="5"/>
      <c r="R9" s="5"/>
      <c r="S9" s="5"/>
      <c r="T9" s="5"/>
      <c r="U9" s="5"/>
      <c r="V9" s="5"/>
      <c r="W9" s="5"/>
    </row>
    <row r="10" spans="1:23" ht="9" customHeight="1" thickBot="1">
      <c r="A10" s="20"/>
      <c r="B10" s="21"/>
      <c r="C10" s="21"/>
      <c r="D10" s="23"/>
      <c r="E10" s="23"/>
      <c r="F10" s="23"/>
      <c r="G10" s="23"/>
      <c r="H10" s="22"/>
      <c r="I10" s="22"/>
      <c r="J10" s="23"/>
      <c r="K10" s="23"/>
      <c r="L10" s="23"/>
      <c r="M10" s="23"/>
      <c r="N10" s="23"/>
      <c r="O10" s="7"/>
      <c r="P10" s="7"/>
      <c r="Q10" s="7"/>
      <c r="R10" s="7"/>
      <c r="S10" s="7"/>
      <c r="T10" s="6"/>
      <c r="U10" s="6"/>
      <c r="V10" s="6"/>
      <c r="W10" s="6"/>
    </row>
    <row r="11" spans="1:24" ht="36" customHeight="1">
      <c r="A11" s="167" t="s">
        <v>5</v>
      </c>
      <c r="B11" s="168"/>
      <c r="C11" s="168"/>
      <c r="D11" s="127" t="str">
        <f>'[1]POA H.A.'!$D$6</f>
        <v>PROCESOS PRODUCTIVOS COMPETITIVOS Y SOSTENIBLES, PREVENCIÓN Y CONTROL DE LA CONTAMINACIÓN Y EL DETERIORO AMBIENTAL</v>
      </c>
      <c r="E11" s="127"/>
      <c r="F11" s="127"/>
      <c r="G11" s="127"/>
      <c r="H11" s="127"/>
      <c r="I11" s="127"/>
      <c r="J11" s="24" t="s">
        <v>2</v>
      </c>
      <c r="K11" s="24" t="s">
        <v>3</v>
      </c>
      <c r="L11" s="51"/>
      <c r="M11" s="137" t="s">
        <v>24</v>
      </c>
      <c r="N11" s="138"/>
      <c r="O11" s="108" t="s">
        <v>46</v>
      </c>
      <c r="P11" s="108"/>
      <c r="Q11" s="108"/>
      <c r="R11" s="108"/>
      <c r="S11" s="92" t="s">
        <v>49</v>
      </c>
      <c r="T11" s="92">
        <v>2018</v>
      </c>
      <c r="U11" s="53"/>
      <c r="V11" s="53"/>
      <c r="W11" s="53"/>
      <c r="X11" s="53"/>
    </row>
    <row r="12" spans="1:24" ht="22.5" customHeight="1">
      <c r="A12" s="117" t="s">
        <v>29</v>
      </c>
      <c r="B12" s="118"/>
      <c r="C12" s="119"/>
      <c r="D12" s="128" t="str">
        <f>'[1]POA H.A.'!$D$7</f>
        <v>Saneamiento Ambiental</v>
      </c>
      <c r="E12" s="129"/>
      <c r="F12" s="129"/>
      <c r="G12" s="129"/>
      <c r="H12" s="129"/>
      <c r="I12" s="130"/>
      <c r="J12" s="25" t="s">
        <v>4</v>
      </c>
      <c r="K12" s="26">
        <v>92556166</v>
      </c>
      <c r="L12" s="27"/>
      <c r="M12" s="139"/>
      <c r="N12" s="140"/>
      <c r="O12" s="17" t="s">
        <v>65</v>
      </c>
      <c r="P12" s="17" t="s">
        <v>66</v>
      </c>
      <c r="Q12" s="17" t="s">
        <v>67</v>
      </c>
      <c r="R12" s="17" t="s">
        <v>0</v>
      </c>
      <c r="S12" s="93"/>
      <c r="T12" s="93"/>
      <c r="U12" s="8"/>
      <c r="V12" s="8"/>
      <c r="W12" s="8"/>
      <c r="X12" s="8"/>
    </row>
    <row r="13" spans="1:24" ht="23.25" customHeight="1">
      <c r="A13" s="120"/>
      <c r="B13" s="121"/>
      <c r="C13" s="122"/>
      <c r="D13" s="131"/>
      <c r="E13" s="132"/>
      <c r="F13" s="132"/>
      <c r="G13" s="132"/>
      <c r="H13" s="132"/>
      <c r="I13" s="133"/>
      <c r="J13" s="28" t="s">
        <v>6</v>
      </c>
      <c r="K13" s="30" t="s">
        <v>7</v>
      </c>
      <c r="L13" s="27"/>
      <c r="M13" s="141"/>
      <c r="N13" s="142"/>
      <c r="O13" s="78"/>
      <c r="P13" s="19"/>
      <c r="Q13" s="19"/>
      <c r="R13" s="19" t="s">
        <v>50</v>
      </c>
      <c r="S13" s="94"/>
      <c r="T13" s="94"/>
      <c r="U13" s="8"/>
      <c r="V13" s="8"/>
      <c r="W13" s="8"/>
      <c r="X13" s="8"/>
    </row>
    <row r="14" spans="1:24" ht="15.75" customHeight="1" thickBot="1">
      <c r="A14" s="123"/>
      <c r="B14" s="124"/>
      <c r="C14" s="125"/>
      <c r="D14" s="134"/>
      <c r="E14" s="135"/>
      <c r="F14" s="135"/>
      <c r="G14" s="135"/>
      <c r="H14" s="135"/>
      <c r="I14" s="136"/>
      <c r="J14" s="28" t="s">
        <v>8</v>
      </c>
      <c r="K14" s="30" t="s">
        <v>7</v>
      </c>
      <c r="L14" s="31"/>
      <c r="M14" s="29"/>
      <c r="N14" s="32"/>
      <c r="O14" s="126"/>
      <c r="P14" s="126"/>
      <c r="Q14" s="126"/>
      <c r="R14" s="126"/>
      <c r="S14" s="126"/>
      <c r="T14" s="126"/>
      <c r="U14" s="126"/>
      <c r="V14" s="126"/>
      <c r="W14" s="126"/>
      <c r="X14" s="126"/>
    </row>
    <row r="15" spans="1:24" ht="15.75" customHeight="1">
      <c r="A15" s="117" t="s">
        <v>51</v>
      </c>
      <c r="B15" s="118"/>
      <c r="C15" s="119"/>
      <c r="D15" s="128" t="str">
        <f>'[1]POA H.A.'!$D$8</f>
        <v>Atención a la Gestión Integral de Residuos Sólidos y Peligrosos</v>
      </c>
      <c r="E15" s="129"/>
      <c r="F15" s="129"/>
      <c r="G15" s="129"/>
      <c r="H15" s="129"/>
      <c r="I15" s="130"/>
      <c r="J15" s="28" t="s">
        <v>9</v>
      </c>
      <c r="K15" s="30" t="s">
        <v>7</v>
      </c>
      <c r="L15" s="31"/>
      <c r="M15" s="29"/>
      <c r="N15" s="32"/>
      <c r="O15" s="8"/>
      <c r="P15" s="8"/>
      <c r="Q15" s="8"/>
      <c r="R15" s="8"/>
      <c r="S15" s="8"/>
      <c r="T15" s="8"/>
      <c r="U15" s="8"/>
      <c r="V15" s="8"/>
      <c r="W15" s="8"/>
      <c r="X15" s="8"/>
    </row>
    <row r="16" spans="1:24" ht="15.75" customHeight="1">
      <c r="A16" s="120"/>
      <c r="B16" s="121"/>
      <c r="C16" s="122"/>
      <c r="D16" s="131"/>
      <c r="E16" s="132"/>
      <c r="F16" s="132"/>
      <c r="G16" s="132"/>
      <c r="H16" s="132"/>
      <c r="I16" s="133"/>
      <c r="J16" s="28" t="s">
        <v>10</v>
      </c>
      <c r="K16" s="30" t="s">
        <v>7</v>
      </c>
      <c r="L16" s="31"/>
      <c r="M16" s="29"/>
      <c r="N16" s="32"/>
      <c r="O16" s="8"/>
      <c r="P16" s="8"/>
      <c r="Q16" s="8"/>
      <c r="R16" s="8"/>
      <c r="S16" s="8"/>
      <c r="T16" s="8"/>
      <c r="U16" s="8"/>
      <c r="V16" s="8"/>
      <c r="W16" s="8"/>
      <c r="X16" s="8"/>
    </row>
    <row r="17" spans="1:24" ht="15.75" customHeight="1" thickBot="1">
      <c r="A17" s="123"/>
      <c r="B17" s="124"/>
      <c r="C17" s="125"/>
      <c r="D17" s="134"/>
      <c r="E17" s="135"/>
      <c r="F17" s="135"/>
      <c r="G17" s="135"/>
      <c r="H17" s="135"/>
      <c r="I17" s="136"/>
      <c r="J17" s="28" t="s">
        <v>31</v>
      </c>
      <c r="K17" s="30" t="s">
        <v>7</v>
      </c>
      <c r="L17" s="31"/>
      <c r="M17" s="29"/>
      <c r="N17" s="32"/>
      <c r="O17" s="8"/>
      <c r="P17" s="8"/>
      <c r="Q17" s="8"/>
      <c r="R17" s="8"/>
      <c r="S17" s="8"/>
      <c r="T17" s="8"/>
      <c r="U17" s="8"/>
      <c r="V17" s="8"/>
      <c r="W17" s="8"/>
      <c r="X17" s="8"/>
    </row>
    <row r="18" spans="1:24" ht="15.75" customHeight="1">
      <c r="A18" s="117" t="s">
        <v>52</v>
      </c>
      <c r="B18" s="118"/>
      <c r="C18" s="119"/>
      <c r="D18" s="147" t="str">
        <f>'[1]POA H.A.'!$D$9</f>
        <v>Gestión integral de residuos peligrosos</v>
      </c>
      <c r="E18" s="148"/>
      <c r="F18" s="148"/>
      <c r="G18" s="148"/>
      <c r="H18" s="148"/>
      <c r="I18" s="149"/>
      <c r="J18" s="28" t="s">
        <v>32</v>
      </c>
      <c r="K18" s="30" t="s">
        <v>7</v>
      </c>
      <c r="L18" s="31"/>
      <c r="M18" s="29"/>
      <c r="N18" s="32"/>
      <c r="O18" s="8"/>
      <c r="P18" s="8"/>
      <c r="Q18" s="8"/>
      <c r="R18" s="8"/>
      <c r="S18" s="8"/>
      <c r="T18" s="8"/>
      <c r="U18" s="8"/>
      <c r="V18" s="8"/>
      <c r="W18" s="8"/>
      <c r="X18" s="8"/>
    </row>
    <row r="19" spans="1:24" ht="15.75" customHeight="1">
      <c r="A19" s="120"/>
      <c r="B19" s="121"/>
      <c r="C19" s="122"/>
      <c r="D19" s="150"/>
      <c r="E19" s="151"/>
      <c r="F19" s="151"/>
      <c r="G19" s="151"/>
      <c r="H19" s="151"/>
      <c r="I19" s="152"/>
      <c r="J19" s="28" t="s">
        <v>33</v>
      </c>
      <c r="K19" s="30" t="s">
        <v>7</v>
      </c>
      <c r="L19" s="31"/>
      <c r="M19" s="29"/>
      <c r="N19" s="32"/>
      <c r="O19" s="8"/>
      <c r="P19" s="8"/>
      <c r="Q19" s="8"/>
      <c r="R19" s="8"/>
      <c r="S19" s="8"/>
      <c r="T19" s="8"/>
      <c r="U19" s="8"/>
      <c r="V19" s="8"/>
      <c r="W19" s="8"/>
      <c r="X19" s="8"/>
    </row>
    <row r="20" spans="1:24" ht="15.75" customHeight="1" thickBot="1">
      <c r="A20" s="123"/>
      <c r="B20" s="124"/>
      <c r="C20" s="125"/>
      <c r="D20" s="164"/>
      <c r="E20" s="165"/>
      <c r="F20" s="165"/>
      <c r="G20" s="165"/>
      <c r="H20" s="165"/>
      <c r="I20" s="166"/>
      <c r="J20" s="28" t="s">
        <v>34</v>
      </c>
      <c r="K20" s="30" t="s">
        <v>7</v>
      </c>
      <c r="L20" s="31"/>
      <c r="M20" s="29"/>
      <c r="N20" s="32"/>
      <c r="O20" s="8"/>
      <c r="P20" s="8"/>
      <c r="Q20" s="8"/>
      <c r="R20" s="8"/>
      <c r="S20" s="8"/>
      <c r="T20" s="8"/>
      <c r="U20" s="8"/>
      <c r="V20" s="8"/>
      <c r="W20" s="8"/>
      <c r="X20" s="8"/>
    </row>
    <row r="21" spans="1:24" ht="15.75" customHeight="1">
      <c r="A21" s="117" t="s">
        <v>30</v>
      </c>
      <c r="B21" s="118"/>
      <c r="C21" s="119"/>
      <c r="D21" s="147" t="str">
        <f>'[1]POA H.A.'!$D$10</f>
        <v>530 905 04 02 02 90</v>
      </c>
      <c r="E21" s="148"/>
      <c r="F21" s="148"/>
      <c r="G21" s="148"/>
      <c r="H21" s="148"/>
      <c r="I21" s="149"/>
      <c r="J21" s="28" t="s">
        <v>35</v>
      </c>
      <c r="K21" s="30" t="s">
        <v>7</v>
      </c>
      <c r="L21" s="31"/>
      <c r="M21" s="29"/>
      <c r="N21" s="32"/>
      <c r="O21" s="8"/>
      <c r="P21" s="8"/>
      <c r="Q21" s="8"/>
      <c r="R21" s="8"/>
      <c r="S21" s="8"/>
      <c r="T21" s="8"/>
      <c r="U21" s="8"/>
      <c r="V21" s="8"/>
      <c r="W21" s="8"/>
      <c r="X21" s="8"/>
    </row>
    <row r="22" spans="1:25" ht="15.75" customHeight="1">
      <c r="A22" s="120"/>
      <c r="B22" s="121"/>
      <c r="C22" s="122"/>
      <c r="D22" s="150"/>
      <c r="E22" s="151"/>
      <c r="F22" s="151"/>
      <c r="G22" s="151"/>
      <c r="H22" s="151"/>
      <c r="I22" s="152"/>
      <c r="J22" s="28" t="s">
        <v>36</v>
      </c>
      <c r="K22" s="58" t="s">
        <v>7</v>
      </c>
      <c r="L22" s="31"/>
      <c r="M22" s="29"/>
      <c r="N22" s="32"/>
      <c r="O22" s="8"/>
      <c r="P22" s="8"/>
      <c r="Q22" s="8"/>
      <c r="R22" s="8"/>
      <c r="S22" s="8"/>
      <c r="T22" s="8"/>
      <c r="U22" s="8"/>
      <c r="V22" s="8"/>
      <c r="W22" s="8"/>
      <c r="X22" s="8"/>
      <c r="Y22" s="15"/>
    </row>
    <row r="23" spans="1:25" ht="15.75" customHeight="1">
      <c r="A23" s="120"/>
      <c r="B23" s="121"/>
      <c r="C23" s="122"/>
      <c r="D23" s="150"/>
      <c r="E23" s="151"/>
      <c r="F23" s="151"/>
      <c r="G23" s="151"/>
      <c r="H23" s="151"/>
      <c r="I23" s="152"/>
      <c r="J23" s="57" t="s">
        <v>39</v>
      </c>
      <c r="K23" s="59">
        <f>SUM(K12:K22)</f>
        <v>92556166</v>
      </c>
      <c r="L23" s="47"/>
      <c r="M23" s="29"/>
      <c r="N23" s="32"/>
      <c r="O23" s="156"/>
      <c r="P23" s="156"/>
      <c r="Q23" s="146"/>
      <c r="R23" s="146"/>
      <c r="S23" s="8"/>
      <c r="T23" s="8"/>
      <c r="U23" s="8"/>
      <c r="V23" s="8"/>
      <c r="W23" s="8"/>
      <c r="X23" s="8"/>
      <c r="Y23" s="15"/>
    </row>
    <row r="24" spans="1:25" ht="30.75" customHeight="1">
      <c r="A24" s="108" t="s">
        <v>11</v>
      </c>
      <c r="B24" s="153" t="s">
        <v>43</v>
      </c>
      <c r="C24" s="153"/>
      <c r="D24" s="153"/>
      <c r="E24" s="153"/>
      <c r="F24" s="153"/>
      <c r="G24" s="48"/>
      <c r="H24" s="48"/>
      <c r="I24" s="157" t="s">
        <v>44</v>
      </c>
      <c r="J24" s="158" t="str">
        <f>CONCATENATE("METAS AÑO ",T11," POA")</f>
        <v>METAS AÑO 2018 POA</v>
      </c>
      <c r="K24" s="159"/>
      <c r="L24" s="163" t="str">
        <f>CONCATENATE("METAS AÑO ",T11," P.A.")</f>
        <v>METAS AÑO 2018 P.A.</v>
      </c>
      <c r="M24" s="153" t="s">
        <v>42</v>
      </c>
      <c r="N24" s="153"/>
      <c r="O24" s="91" t="str">
        <f>CONCATENATE("AVANCE METAS POA ",T11)</f>
        <v>AVANCE METAS POA 2018</v>
      </c>
      <c r="P24" s="91"/>
      <c r="Q24" s="91" t="str">
        <f>CONCATENATE("AVANCE METAS PA ",T11)</f>
        <v>AVANCE METAS PA 2018</v>
      </c>
      <c r="R24" s="91"/>
      <c r="S24" s="114" t="s">
        <v>26</v>
      </c>
      <c r="T24" s="81" t="s">
        <v>27</v>
      </c>
      <c r="U24" s="86" t="s">
        <v>28</v>
      </c>
      <c r="V24" s="81" t="s">
        <v>47</v>
      </c>
      <c r="W24" s="86" t="s">
        <v>48</v>
      </c>
      <c r="X24" s="113" t="s">
        <v>40</v>
      </c>
      <c r="Y24" s="79" t="s">
        <v>58</v>
      </c>
    </row>
    <row r="25" spans="1:25" ht="12.75" customHeight="1">
      <c r="A25" s="108"/>
      <c r="B25" s="153"/>
      <c r="C25" s="153"/>
      <c r="D25" s="153"/>
      <c r="E25" s="153"/>
      <c r="F25" s="153"/>
      <c r="G25" s="49"/>
      <c r="H25" s="153" t="s">
        <v>12</v>
      </c>
      <c r="I25" s="157"/>
      <c r="J25" s="160"/>
      <c r="K25" s="159"/>
      <c r="L25" s="163"/>
      <c r="M25" s="153"/>
      <c r="N25" s="153"/>
      <c r="O25" s="87" t="s">
        <v>25</v>
      </c>
      <c r="P25" s="113" t="s">
        <v>17</v>
      </c>
      <c r="Q25" s="82" t="s">
        <v>25</v>
      </c>
      <c r="R25" s="83" t="s">
        <v>17</v>
      </c>
      <c r="S25" s="115"/>
      <c r="T25" s="81"/>
      <c r="U25" s="86"/>
      <c r="V25" s="81"/>
      <c r="W25" s="86"/>
      <c r="X25" s="113"/>
      <c r="Y25" s="80"/>
    </row>
    <row r="26" spans="1:25" ht="30.75" customHeight="1">
      <c r="A26" s="108"/>
      <c r="B26" s="153"/>
      <c r="C26" s="153"/>
      <c r="D26" s="153"/>
      <c r="E26" s="153"/>
      <c r="F26" s="153"/>
      <c r="G26" s="49"/>
      <c r="H26" s="153"/>
      <c r="I26" s="157"/>
      <c r="J26" s="161"/>
      <c r="K26" s="162"/>
      <c r="L26" s="163"/>
      <c r="M26" s="153"/>
      <c r="N26" s="153"/>
      <c r="O26" s="87"/>
      <c r="P26" s="113"/>
      <c r="Q26" s="82"/>
      <c r="R26" s="83"/>
      <c r="S26" s="116"/>
      <c r="T26" s="81"/>
      <c r="U26" s="86"/>
      <c r="V26" s="81"/>
      <c r="W26" s="86"/>
      <c r="X26" s="113"/>
      <c r="Y26" s="80"/>
    </row>
    <row r="27" spans="1:25" ht="407.25" customHeight="1">
      <c r="A27" s="33">
        <v>1</v>
      </c>
      <c r="B27" s="154" t="str">
        <f>'[1]POA H.A.'!B14</f>
        <v>Prevenir y minimizar la generación de Residuos Sólidos peligrosos Respel</v>
      </c>
      <c r="C27" s="155"/>
      <c r="D27" s="155"/>
      <c r="E27" s="155"/>
      <c r="F27" s="155"/>
      <c r="G27" s="54"/>
      <c r="H27" s="34"/>
      <c r="I27" s="34" t="str">
        <f>'[1]POA H.A.'!F14</f>
        <v>Programas implementados en prevención y minimización en la generación de Respel</v>
      </c>
      <c r="J27" s="84" t="s">
        <v>60</v>
      </c>
      <c r="K27" s="85"/>
      <c r="L27" s="64">
        <f>'[1]POA H.A.'!I14</f>
        <v>2</v>
      </c>
      <c r="M27" s="100" t="str">
        <f>'[1]POA H.A.'!J14</f>
        <v>(Numero de programas implementados/Numero de programas definidos a implementar)*100</v>
      </c>
      <c r="N27" s="101"/>
      <c r="O27" s="9" t="s">
        <v>73</v>
      </c>
      <c r="P27" s="65">
        <f>O27/2</f>
        <v>0.55</v>
      </c>
      <c r="Q27" s="66">
        <v>1.1</v>
      </c>
      <c r="R27" s="65">
        <f>Q27/L27</f>
        <v>0.55</v>
      </c>
      <c r="S27" s="46">
        <v>84100495</v>
      </c>
      <c r="T27" s="46">
        <f>9738800+50200000+24161695</f>
        <v>84100495</v>
      </c>
      <c r="U27" s="67">
        <f>T27/S27</f>
        <v>1</v>
      </c>
      <c r="V27" s="46">
        <f>9738800+30120000</f>
        <v>39858800</v>
      </c>
      <c r="W27" s="68">
        <f>V27/S27</f>
        <v>0.4739425136558352</v>
      </c>
      <c r="X27" s="75" t="s">
        <v>74</v>
      </c>
      <c r="Y27" s="74" t="s">
        <v>70</v>
      </c>
    </row>
    <row r="28" spans="1:25" ht="294" customHeight="1">
      <c r="A28" s="33">
        <v>2</v>
      </c>
      <c r="B28" s="154" t="str">
        <f>'[1]POA H.A.'!B15</f>
        <v>Reporte de la información en el SIAC </v>
      </c>
      <c r="C28" s="155"/>
      <c r="D28" s="155"/>
      <c r="E28" s="155"/>
      <c r="F28" s="155"/>
      <c r="G28" s="55"/>
      <c r="H28" s="34"/>
      <c r="I28" s="34" t="str">
        <f>'[1]POA H.A.'!F15</f>
        <v>Registros de RESPEL, RUA y PCB realizados y validados</v>
      </c>
      <c r="J28" s="84" t="s">
        <v>61</v>
      </c>
      <c r="K28" s="85" t="s">
        <v>61</v>
      </c>
      <c r="L28" s="45">
        <f>'[1]POA H.A.'!I15</f>
        <v>1</v>
      </c>
      <c r="M28" s="100" t="str">
        <f>'[1]POA H.A.'!J15</f>
        <v>(Numero de registros realizados y validados/ Numero de solicitudes recibidas)*100</v>
      </c>
      <c r="N28" s="101"/>
      <c r="O28" s="9" t="s">
        <v>69</v>
      </c>
      <c r="P28" s="65">
        <f>100%/100%</f>
        <v>1</v>
      </c>
      <c r="Q28" s="71">
        <f>100%/L28</f>
        <v>1</v>
      </c>
      <c r="R28" s="65">
        <f>Q28</f>
        <v>1</v>
      </c>
      <c r="S28" s="46">
        <v>0</v>
      </c>
      <c r="T28" s="46"/>
      <c r="U28" s="67">
        <v>0</v>
      </c>
      <c r="V28" s="10">
        <v>0</v>
      </c>
      <c r="W28" s="68" t="e">
        <f>V28/S28</f>
        <v>#DIV/0!</v>
      </c>
      <c r="X28" s="75" t="s">
        <v>71</v>
      </c>
      <c r="Y28" s="72" t="s">
        <v>63</v>
      </c>
    </row>
    <row r="29" spans="1:25" ht="120" customHeight="1" thickBot="1">
      <c r="A29" s="33">
        <v>3</v>
      </c>
      <c r="B29" s="154" t="str">
        <f>'[1]POA H.A.'!B16</f>
        <v>Promover el aprovechamiento y valorización de Residuos Sólidos Peligrosos Respel</v>
      </c>
      <c r="C29" s="155"/>
      <c r="D29" s="155"/>
      <c r="E29" s="155"/>
      <c r="F29" s="155"/>
      <c r="G29" s="56"/>
      <c r="H29" s="34"/>
      <c r="I29" s="34" t="str">
        <f>'[1]POA H.A.'!F16</f>
        <v>Iniciativas desarrollada para el aprovechamiento y valoración de RESPEL</v>
      </c>
      <c r="J29" s="84" t="s">
        <v>62</v>
      </c>
      <c r="K29" s="85" t="s">
        <v>62</v>
      </c>
      <c r="L29" s="64">
        <f>'[1]POA H.A.'!I16</f>
        <v>2</v>
      </c>
      <c r="M29" s="100" t="str">
        <f>'[1]POA H.A.'!J16</f>
        <v>(Numero de iniciativas desarrolladas/Numero de iniciativas programadas a desarrollar)*100 </v>
      </c>
      <c r="N29" s="101"/>
      <c r="O29" s="9" t="s">
        <v>68</v>
      </c>
      <c r="P29" s="65">
        <f>O29/2</f>
        <v>1</v>
      </c>
      <c r="Q29" s="77">
        <v>2</v>
      </c>
      <c r="R29" s="65">
        <f>Q29/L29</f>
        <v>1</v>
      </c>
      <c r="S29" s="46">
        <v>8455671</v>
      </c>
      <c r="T29" s="46">
        <f>2172374+5958305</f>
        <v>8130679</v>
      </c>
      <c r="U29" s="67">
        <f>T29/S29</f>
        <v>0.9615652028088605</v>
      </c>
      <c r="V29" s="46">
        <v>2172374</v>
      </c>
      <c r="W29" s="68">
        <f>V29/S29</f>
        <v>0.25691325975194634</v>
      </c>
      <c r="X29" s="76" t="s">
        <v>72</v>
      </c>
      <c r="Y29" s="72" t="s">
        <v>64</v>
      </c>
    </row>
    <row r="30" spans="1:23" s="39" customFormat="1" ht="24.75" customHeight="1" thickBot="1">
      <c r="A30" s="145" t="s">
        <v>1</v>
      </c>
      <c r="B30" s="145"/>
      <c r="C30" s="145"/>
      <c r="D30" s="145"/>
      <c r="E30" s="145"/>
      <c r="F30" s="145"/>
      <c r="G30" s="145"/>
      <c r="H30" s="145"/>
      <c r="I30" s="145"/>
      <c r="J30" s="145"/>
      <c r="K30" s="145"/>
      <c r="L30" s="145"/>
      <c r="M30" s="145"/>
      <c r="N30" s="145"/>
      <c r="O30" s="145"/>
      <c r="P30" s="35"/>
      <c r="Q30" s="36"/>
      <c r="R30" s="36"/>
      <c r="S30" s="37">
        <f>SUM(S27:S29)</f>
        <v>92556166</v>
      </c>
      <c r="T30" s="38">
        <f>SUM(T27:T29)</f>
        <v>92231174</v>
      </c>
      <c r="U30" s="69">
        <f>T30/S30</f>
        <v>0.996488705031278</v>
      </c>
      <c r="V30" s="38">
        <f>SUM(V27:V29)</f>
        <v>42031174</v>
      </c>
      <c r="W30" s="70">
        <f>V30/S30</f>
        <v>0.4541153314410193</v>
      </c>
    </row>
    <row r="31" spans="2:21" s="39" customFormat="1" ht="30.75" customHeight="1" thickBot="1">
      <c r="B31" s="96" t="s">
        <v>38</v>
      </c>
      <c r="C31" s="97"/>
      <c r="D31" s="40">
        <v>1</v>
      </c>
      <c r="F31" s="41" t="s">
        <v>37</v>
      </c>
      <c r="G31" s="98">
        <v>43236</v>
      </c>
      <c r="H31" s="99"/>
      <c r="I31" s="99"/>
      <c r="J31" s="99"/>
      <c r="O31" s="52"/>
      <c r="P31" s="42">
        <f>AVERAGE(P27:P29)</f>
        <v>0.85</v>
      </c>
      <c r="Q31" s="43"/>
      <c r="R31" s="42">
        <f>AVERAGE(R27:R29)</f>
        <v>0.85</v>
      </c>
      <c r="S31" s="143"/>
      <c r="T31" s="144"/>
      <c r="U31" s="44"/>
    </row>
    <row r="32" spans="20:21" ht="12.75">
      <c r="T32" s="13"/>
      <c r="U32" s="13"/>
    </row>
    <row r="33" spans="20:21" ht="12.75">
      <c r="T33" s="13"/>
      <c r="U33" s="13"/>
    </row>
    <row r="34" spans="1:24" s="15" customFormat="1" ht="21.75" customHeight="1">
      <c r="A34" s="60"/>
      <c r="B34" s="61"/>
      <c r="C34" s="169" t="s">
        <v>41</v>
      </c>
      <c r="D34" s="102"/>
      <c r="E34" s="102"/>
      <c r="F34" s="103"/>
      <c r="G34" s="170" t="s">
        <v>53</v>
      </c>
      <c r="H34" s="170"/>
      <c r="I34" s="170"/>
      <c r="J34" s="170"/>
      <c r="K34" s="14"/>
      <c r="L34" s="14"/>
      <c r="M34" s="14"/>
      <c r="N34" s="14"/>
      <c r="O34" s="14"/>
      <c r="P34" s="14"/>
      <c r="Q34" s="14"/>
      <c r="R34" s="14"/>
      <c r="S34" s="14"/>
      <c r="T34" s="14"/>
      <c r="U34" s="73"/>
      <c r="V34" s="14"/>
      <c r="W34" s="14"/>
      <c r="X34" s="14"/>
    </row>
    <row r="35" spans="1:24" s="15" customFormat="1" ht="29.25" customHeight="1">
      <c r="A35" s="95" t="s">
        <v>14</v>
      </c>
      <c r="B35" s="95"/>
      <c r="C35" s="107" t="s">
        <v>54</v>
      </c>
      <c r="D35" s="105"/>
      <c r="E35" s="105"/>
      <c r="F35" s="106"/>
      <c r="G35" s="62" t="s">
        <v>55</v>
      </c>
      <c r="H35" s="62"/>
      <c r="I35" s="107" t="str">
        <f>'[1]POA H.A.'!G24</f>
        <v>LUZ DEYANIRA GONZALEZ CASTILLO</v>
      </c>
      <c r="J35" s="106"/>
      <c r="K35" s="14"/>
      <c r="L35" s="14"/>
      <c r="M35" s="14"/>
      <c r="N35" s="14"/>
      <c r="O35" s="14"/>
      <c r="P35" s="14"/>
      <c r="Q35" s="14"/>
      <c r="R35" s="14"/>
      <c r="S35" s="14"/>
      <c r="T35" s="14"/>
      <c r="U35" s="14"/>
      <c r="V35" s="14"/>
      <c r="W35" s="14"/>
      <c r="X35" s="14"/>
    </row>
    <row r="36" spans="1:24" ht="29.25" customHeight="1">
      <c r="A36" s="102" t="s">
        <v>15</v>
      </c>
      <c r="B36" s="103"/>
      <c r="C36" s="107" t="s">
        <v>56</v>
      </c>
      <c r="D36" s="105"/>
      <c r="E36" s="105"/>
      <c r="F36" s="106"/>
      <c r="G36" s="62" t="s">
        <v>57</v>
      </c>
      <c r="H36" s="62"/>
      <c r="I36" s="107" t="str">
        <f>'[1]POA H.A.'!G25</f>
        <v>Subdirectora de Planeación y Sistemas de Información</v>
      </c>
      <c r="J36" s="106"/>
      <c r="K36" s="14"/>
      <c r="L36" s="14"/>
      <c r="M36" s="14"/>
      <c r="N36" s="14"/>
      <c r="O36" s="14"/>
      <c r="P36" s="14"/>
      <c r="Q36" s="14"/>
      <c r="R36" s="14"/>
      <c r="S36" s="14"/>
      <c r="T36" s="14"/>
      <c r="U36" s="14"/>
      <c r="V36" s="14"/>
      <c r="W36" s="14"/>
      <c r="X36" s="14"/>
    </row>
    <row r="37" spans="1:24" ht="29.25" customHeight="1">
      <c r="A37" s="95" t="s">
        <v>13</v>
      </c>
      <c r="B37" s="95"/>
      <c r="C37" s="169"/>
      <c r="D37" s="102"/>
      <c r="E37" s="102"/>
      <c r="F37" s="103"/>
      <c r="G37" s="62"/>
      <c r="H37" s="62"/>
      <c r="I37" s="107"/>
      <c r="J37" s="106"/>
      <c r="K37" s="14"/>
      <c r="L37" s="14"/>
      <c r="M37" s="14"/>
      <c r="N37" s="14"/>
      <c r="O37" s="14"/>
      <c r="P37" s="14"/>
      <c r="Q37" s="14"/>
      <c r="R37" s="14"/>
      <c r="S37" s="14"/>
      <c r="T37" s="14"/>
      <c r="U37" s="14"/>
      <c r="V37" s="14"/>
      <c r="W37" s="14"/>
      <c r="X37" s="14"/>
    </row>
    <row r="38" spans="1:24" ht="29.25" customHeight="1">
      <c r="A38" s="95" t="s">
        <v>16</v>
      </c>
      <c r="B38" s="95"/>
      <c r="C38" s="104">
        <v>43475</v>
      </c>
      <c r="D38" s="105"/>
      <c r="E38" s="105"/>
      <c r="F38" s="106"/>
      <c r="G38" s="63">
        <v>42550</v>
      </c>
      <c r="H38" s="62"/>
      <c r="I38" s="104">
        <f>C38</f>
        <v>43475</v>
      </c>
      <c r="J38" s="106"/>
      <c r="K38" s="14"/>
      <c r="L38" s="14"/>
      <c r="M38" s="14"/>
      <c r="N38" s="14"/>
      <c r="O38" s="14"/>
      <c r="P38" s="14"/>
      <c r="Q38" s="14"/>
      <c r="R38" s="14"/>
      <c r="S38" s="14"/>
      <c r="T38" s="14"/>
      <c r="U38" s="14"/>
      <c r="V38" s="14"/>
      <c r="W38" s="14"/>
      <c r="X38" s="14"/>
    </row>
    <row r="51" ht="12.75">
      <c r="M51" s="50"/>
    </row>
  </sheetData>
  <sheetProtection/>
  <mergeCells count="72">
    <mergeCell ref="D15:I17"/>
    <mergeCell ref="D18:I20"/>
    <mergeCell ref="A11:C11"/>
    <mergeCell ref="I37:J37"/>
    <mergeCell ref="I38:J38"/>
    <mergeCell ref="C34:F34"/>
    <mergeCell ref="C35:F35"/>
    <mergeCell ref="G34:J34"/>
    <mergeCell ref="C36:F36"/>
    <mergeCell ref="C37:F37"/>
    <mergeCell ref="B27:F27"/>
    <mergeCell ref="B28:F28"/>
    <mergeCell ref="P25:P26"/>
    <mergeCell ref="I24:I26"/>
    <mergeCell ref="J24:K26"/>
    <mergeCell ref="L24:L26"/>
    <mergeCell ref="M28:N28"/>
    <mergeCell ref="M24:N26"/>
    <mergeCell ref="S31:T31"/>
    <mergeCell ref="A30:O30"/>
    <mergeCell ref="Q23:R23"/>
    <mergeCell ref="D21:I23"/>
    <mergeCell ref="M29:N29"/>
    <mergeCell ref="B24:F26"/>
    <mergeCell ref="B29:F29"/>
    <mergeCell ref="O23:P23"/>
    <mergeCell ref="A21:C23"/>
    <mergeCell ref="H25:H26"/>
    <mergeCell ref="O14:X14"/>
    <mergeCell ref="A15:C17"/>
    <mergeCell ref="U4:W4"/>
    <mergeCell ref="D3:T4"/>
    <mergeCell ref="D11:I11"/>
    <mergeCell ref="O11:R11"/>
    <mergeCell ref="A12:C14"/>
    <mergeCell ref="D12:I14"/>
    <mergeCell ref="T11:T13"/>
    <mergeCell ref="M11:N13"/>
    <mergeCell ref="A24:A26"/>
    <mergeCell ref="J28:K28"/>
    <mergeCell ref="U1:X1"/>
    <mergeCell ref="U2:X2"/>
    <mergeCell ref="A5:X5"/>
    <mergeCell ref="A1:C4"/>
    <mergeCell ref="D1:T2"/>
    <mergeCell ref="X24:X26"/>
    <mergeCell ref="S24:S26"/>
    <mergeCell ref="A18:C20"/>
    <mergeCell ref="A35:B35"/>
    <mergeCell ref="A36:B36"/>
    <mergeCell ref="C38:F38"/>
    <mergeCell ref="I35:J35"/>
    <mergeCell ref="I36:J36"/>
    <mergeCell ref="J29:K29"/>
    <mergeCell ref="U3:W3"/>
    <mergeCell ref="O24:P24"/>
    <mergeCell ref="Q24:R24"/>
    <mergeCell ref="S11:S13"/>
    <mergeCell ref="W24:W26"/>
    <mergeCell ref="A38:B38"/>
    <mergeCell ref="A37:B37"/>
    <mergeCell ref="B31:C31"/>
    <mergeCell ref="G31:J31"/>
    <mergeCell ref="M27:N27"/>
    <mergeCell ref="Y24:Y26"/>
    <mergeCell ref="V24:V26"/>
    <mergeCell ref="Q25:Q26"/>
    <mergeCell ref="R25:R26"/>
    <mergeCell ref="J27:K27"/>
    <mergeCell ref="T24:T26"/>
    <mergeCell ref="U24:U26"/>
    <mergeCell ref="O25:O26"/>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2019-01-23T19:49:10Z</dcterms:modified>
  <cp:category/>
  <cp:version/>
  <cp:contentType/>
  <cp:contentStatus/>
</cp:coreProperties>
</file>