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POA-1" sheetId="1" r:id="rId1"/>
  </sheets>
  <externalReferences>
    <externalReference r:id="rId4"/>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O28" authorId="1">
      <text>
        <r>
          <rPr>
            <b/>
            <sz val="9"/>
            <rFont val="Tahoma"/>
            <family val="2"/>
          </rPr>
          <t>Fredy Alexander Pachon Sanchez:</t>
        </r>
        <r>
          <rPr>
            <sz val="9"/>
            <rFont val="Tahoma"/>
            <family val="2"/>
          </rPr>
          <t xml:space="preserve">
Colocar Indicador Ej: 25/50</t>
        </r>
      </text>
    </comment>
    <comment ref="P28" authorId="1">
      <text>
        <r>
          <rPr>
            <b/>
            <sz val="9"/>
            <rFont val="Tahoma"/>
            <family val="2"/>
          </rPr>
          <t>Fredy Alexander Pachon Sanchez:</t>
        </r>
        <r>
          <rPr>
            <sz val="9"/>
            <rFont val="Tahoma"/>
            <family val="2"/>
          </rPr>
          <t xml:space="preserve">
Formular Ej: =25/50</t>
        </r>
      </text>
    </comment>
    <comment ref="Q28" authorId="1">
      <text>
        <r>
          <rPr>
            <b/>
            <sz val="9"/>
            <rFont val="Tahoma"/>
            <family val="2"/>
          </rPr>
          <t>Fredy Alexander Pachon Sanchez:</t>
        </r>
        <r>
          <rPr>
            <sz val="9"/>
            <rFont val="Tahoma"/>
            <family val="2"/>
          </rPr>
          <t xml:space="preserve">
Colocar Indicador Ej: 25/50</t>
        </r>
      </text>
    </comment>
    <comment ref="R28" authorId="1">
      <text>
        <r>
          <rPr>
            <b/>
            <sz val="9"/>
            <rFont val="Tahoma"/>
            <family val="2"/>
          </rPr>
          <t>Fredy Alexander Pachon Sanchez:</t>
        </r>
        <r>
          <rPr>
            <sz val="9"/>
            <rFont val="Tahoma"/>
            <family val="2"/>
          </rPr>
          <t xml:space="preserve">
Formular Ej: =25/50</t>
        </r>
      </text>
    </comment>
  </commentList>
</comments>
</file>

<file path=xl/sharedStrings.xml><?xml version="1.0" encoding="utf-8"?>
<sst xmlns="http://schemas.openxmlformats.org/spreadsheetml/2006/main" count="87" uniqueCount="74">
  <si>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</si>
  <si>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</si>
  <si>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</si>
  <si>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</si>
  <si>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</si>
  <si>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</si>
  <si>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</si>
  <si>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</si>
  <si>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</si>
  <si>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</si>
  <si>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</si>
  <si>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</si>
  <si>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</si>
  <si>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</si>
  <si>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</si>
  <si>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</si>
  <si>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</si>
  <si>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</si>
  <si>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</si>
  <si>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</si>
  <si>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</si>
  <si>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</si>
  <si>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</si>
  <si>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</si>
  <si>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</si>
  <si>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</si>
  <si>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</si>
  <si>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</si>
  <si>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</si>
  <si>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</si>
  <si>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</si>
  <si>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</si>
  <si>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</si>
  <si>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</si>
  <si>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</si>
  <si>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</si>
  <si>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</si>
  <si>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</si>
  <si>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</si>
  <si>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</si>
  <si>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</si>
  <si>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</si>
  <si>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</si>
  <si>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</si>
  <si>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</si>
  <si>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</si>
  <si>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</si>
  <si>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</si>
  <si>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</si>
  <si>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</si>
  <si>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</si>
  <si>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</si>
  <si>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</si>
  <si>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</si>
  <si>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JAIRO IGNACIO GARCIA RODRIGUEZ</t>
  </si>
  <si>
    <t>LUZ DEYANIRA GONZALEZ CASTILLO</t>
  </si>
  <si>
    <t>Subdierector de Ecosistemas y Gestión Ambiental</t>
  </si>
  <si>
    <t>Subdirectora de Planeación y Sistemas de Información</t>
  </si>
  <si>
    <r>
      <rPr>
        <b/>
        <sz val="10"/>
        <rFont val="Arial"/>
        <family val="2"/>
      </rPr>
      <t>FUENTE DE VERIFICACION DE EVIDENCIAS REPORTADAS</t>
    </r>
    <r>
      <rPr>
        <sz val="10"/>
        <rFont val="Arial"/>
        <family val="0"/>
      </rPr>
      <t xml:space="preserve"> 
(Señalar ruta magnetica o fisica de acceso a la evidencia)</t>
    </r>
  </si>
  <si>
    <t>JUNIO</t>
  </si>
  <si>
    <t>NOVIEMBRE</t>
  </si>
  <si>
    <t>Versión 0</t>
  </si>
  <si>
    <t>2 programas implementados</t>
  </si>
  <si>
    <t>100% de registros reportados</t>
  </si>
  <si>
    <t>2 iniciativas desarrolladas</t>
  </si>
  <si>
    <t>0,1</t>
  </si>
  <si>
    <t>Fortalecimiento de recurso humano a través de la contratación de un  profesional de apoyo.</t>
  </si>
  <si>
    <t>Carpeta CPS-2018045</t>
  </si>
  <si>
    <t>MARZO</t>
  </si>
  <si>
    <t xml:space="preserve">Se realizó consulta a gerentes de las Empresas Sociales del Estado del sector público de los municipios jurisdicción de Corpoboyacá, con el fin de incluirlos en la novena versión del programa Hospital Sostenible.
En elaboración de Convocatoria para implementación de la novena versión del programa Hospital Sostenible. 
Se realizó convocatoria a los hoteles del municipio de Villa de Leyva, con el fin de desarrollar programa de mejoramiento del desempeño ambiental.
</t>
  </si>
  <si>
    <t>0,3</t>
  </si>
  <si>
    <t>Recepción e inscripción de 11 solicitudes al registro RESPEL, 1 al registro RUA y 13 a registro PCB.</t>
  </si>
  <si>
    <t>=25/25</t>
  </si>
  <si>
    <t>Carpetas 160-3814, 160-3818 y 160-3808 y aplicativo web.</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</si>
</sst>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hh:mm:ss\ AM/PM"/>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4"/>
      <color indexed="8"/>
      <name val="Arial Narrow"/>
      <family val="2"/>
    </font>
    <font>
      <sz val="10"/>
      <color indexed="10"/>
      <name val="Arial"/>
      <family val="2"/>
    </font>
    <font>
      <b/>
      <sz val="10"/>
      <color indexed="8"/>
      <name val="Arial"/>
      <family val="2"/>
    </font>
    <font>
      <b/>
      <sz val="10"/>
      <color theme="1"/>
      <name val="Arial"/>
      <family val="2"/>
    </font>
    <font>
      <sz val="10"/>
      <color rgb="FFFF0000"/>
      <name val="Arial"/>
      <family val="2"/>
    </font>
    <font>
      <sz val="14"/>
      <color theme="1"/>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right style="thin"/>
      <top/>
      <bottom style="thin"/>
    </border>
    <border>
      <left style="thin"/>
      <right/>
      <top style="thin"/>
      <bottom style="thin"/>
    </border>
    <border>
      <left style="thin"/>
      <right>
        <color indexed="63"/>
      </right>
      <top/>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top style="medium"/>
      <bottom style="thin"/>
    </border>
    <border>
      <left/>
      <right/>
      <top style="medium"/>
      <bottom style="thin"/>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top style="thin"/>
      <bottom/>
    </border>
    <border>
      <left style="medium"/>
      <right/>
      <top/>
      <bottom/>
    </border>
    <border>
      <left style="medium"/>
      <right/>
      <top/>
      <bottom style="mediu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181" fontId="19" fillId="0" borderId="16" xfId="0" applyNumberFormat="1" applyFont="1" applyFill="1" applyBorder="1" applyAlignment="1" applyProtection="1">
      <alignment horizontal="left" vertical="center"/>
      <protection/>
    </xf>
    <xf numFmtId="181" fontId="19" fillId="0" borderId="17" xfId="5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49" applyNumberFormat="1" applyFont="1" applyFill="1" applyBorder="1" applyAlignment="1" applyProtection="1">
      <alignment horizontal="center"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181" fontId="0" fillId="0" borderId="10" xfId="50" applyNumberFormat="1" applyFont="1" applyFill="1" applyBorder="1" applyAlignment="1">
      <alignment horizontal="right" vertical="center" wrapText="1"/>
    </xf>
    <xf numFmtId="3" fontId="19" fillId="0" borderId="0" xfId="0" applyNumberFormat="1" applyFont="1" applyFill="1" applyBorder="1" applyAlignment="1" applyProtection="1">
      <alignment horizontal="righ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9" fillId="0" borderId="23"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0" fontId="0" fillId="0" borderId="10" xfId="0" applyNumberFormat="1" applyFont="1" applyFill="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9" fontId="0" fillId="0" borderId="10" xfId="49" applyNumberFormat="1" applyFont="1" applyBorder="1" applyAlignment="1" applyProtection="1">
      <alignment horizontal="center" vertical="center" wrapText="1"/>
      <protection/>
    </xf>
    <xf numFmtId="9" fontId="19" fillId="0" borderId="10" xfId="55" applyFont="1" applyBorder="1" applyAlignment="1" applyProtection="1">
      <alignment horizontal="center" vertical="center"/>
      <protection locked="0"/>
    </xf>
    <xf numFmtId="9" fontId="0" fillId="0" borderId="24" xfId="50" applyNumberFormat="1" applyFont="1" applyFill="1" applyBorder="1" applyAlignment="1" applyProtection="1">
      <alignment horizontal="center" vertical="center" wrapText="1"/>
      <protection/>
    </xf>
    <xf numFmtId="9" fontId="19" fillId="0" borderId="10" xfId="55" applyFont="1" applyBorder="1" applyAlignment="1" applyProtection="1">
      <alignment horizontal="center" vertical="center"/>
      <protection/>
    </xf>
    <xf numFmtId="0" fontId="0" fillId="0" borderId="10" xfId="0" applyBorder="1" applyAlignment="1" applyProtection="1">
      <alignment vertical="center" wrapText="1"/>
      <protection locked="0"/>
    </xf>
    <xf numFmtId="9" fontId="0" fillId="0" borderId="10" xfId="49" applyNumberFormat="1"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3" fontId="21" fillId="0" borderId="0" xfId="0" applyNumberFormat="1" applyFont="1" applyBorder="1" applyAlignment="1" applyProtection="1">
      <alignment vertical="center"/>
      <protection locked="0"/>
    </xf>
    <xf numFmtId="181" fontId="0" fillId="0" borderId="10" xfId="0" applyNumberFormat="1" applyFont="1" applyBorder="1" applyAlignment="1" applyProtection="1">
      <alignment vertical="center" wrapText="1"/>
      <protection locked="0"/>
    </xf>
    <xf numFmtId="49" fontId="0" fillId="0" borderId="10" xfId="49" applyNumberFormat="1" applyFont="1" applyBorder="1" applyAlignment="1" applyProtection="1">
      <alignment horizontal="justify" vertical="center" wrapText="1"/>
      <protection locked="0"/>
    </xf>
    <xf numFmtId="0" fontId="0" fillId="0" borderId="10" xfId="49" applyNumberFormat="1" applyFont="1" applyBorder="1" applyAlignment="1" applyProtection="1">
      <alignment horizontal="justify" vertical="center" wrapText="1"/>
      <protection locked="0"/>
    </xf>
    <xf numFmtId="2" fontId="0" fillId="0" borderId="10" xfId="55" applyNumberFormat="1" applyFont="1" applyBorder="1" applyAlignment="1" applyProtection="1">
      <alignment horizontal="center" vertical="center" wrapText="1"/>
      <protection locked="0"/>
    </xf>
    <xf numFmtId="0" fontId="0" fillId="0" borderId="25"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1" fontId="0" fillId="0" borderId="25"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22" xfId="0" applyNumberFormat="1" applyFont="1" applyFill="1" applyBorder="1" applyAlignment="1" applyProtection="1">
      <alignment horizontal="justify" vertical="center" wrapText="1"/>
      <protection/>
    </xf>
    <xf numFmtId="0" fontId="19" fillId="16" borderId="30" xfId="0" applyFont="1" applyFill="1" applyBorder="1" applyAlignment="1" applyProtection="1">
      <alignment horizontal="left" vertical="center" wrapText="1"/>
      <protection/>
    </xf>
    <xf numFmtId="0" fontId="19" fillId="16" borderId="31" xfId="0" applyFont="1" applyFill="1" applyBorder="1" applyAlignment="1" applyProtection="1">
      <alignment horizontal="left" vertical="center" wrapText="1"/>
      <protection/>
    </xf>
    <xf numFmtId="0" fontId="21" fillId="0" borderId="23" xfId="0" applyFont="1" applyBorder="1" applyAlignment="1">
      <alignment horizontal="center" vertical="center"/>
    </xf>
    <xf numFmtId="0" fontId="21" fillId="0" borderId="18" xfId="0" applyFont="1" applyBorder="1" applyAlignment="1">
      <alignment horizontal="center" vertical="center"/>
    </xf>
    <xf numFmtId="14" fontId="21" fillId="0" borderId="23"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32" xfId="0" applyFont="1" applyBorder="1" applyAlignment="1">
      <alignment horizontal="center" vertical="center"/>
    </xf>
    <xf numFmtId="0" fontId="18" fillId="0" borderId="18" xfId="0" applyFont="1" applyBorder="1" applyAlignment="1">
      <alignment horizontal="center" vertical="center"/>
    </xf>
    <xf numFmtId="0" fontId="21" fillId="0" borderId="32" xfId="0" applyFont="1" applyBorder="1" applyAlignment="1">
      <alignment horizontal="center" vertical="center"/>
    </xf>
    <xf numFmtId="0" fontId="18" fillId="0" borderId="10" xfId="0" applyFont="1" applyBorder="1" applyAlignment="1">
      <alignment horizontal="center" vertical="center"/>
    </xf>
    <xf numFmtId="0" fontId="0" fillId="0" borderId="23" xfId="0" applyFont="1" applyBorder="1" applyAlignment="1" applyProtection="1">
      <alignment horizontal="justify" vertical="center" wrapText="1"/>
      <protection/>
    </xf>
    <xf numFmtId="0" fontId="0" fillId="0" borderId="32" xfId="0" applyFont="1" applyBorder="1" applyAlignment="1" applyProtection="1">
      <alignment horizontal="justify" vertical="center" wrapText="1"/>
      <protection/>
    </xf>
    <xf numFmtId="49" fontId="19" fillId="0" borderId="10" xfId="49" applyNumberFormat="1"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30" fillId="0" borderId="10" xfId="49" applyNumberFormat="1" applyFont="1" applyBorder="1" applyAlignment="1" applyProtection="1">
      <alignment horizontal="center" vertical="center" wrapText="1"/>
      <protection/>
    </xf>
    <xf numFmtId="3" fontId="0" fillId="0" borderId="23" xfId="0" applyNumberFormat="1" applyFont="1" applyFill="1" applyBorder="1" applyAlignment="1" applyProtection="1">
      <alignment horizontal="justify" vertical="center" wrapText="1"/>
      <protection/>
    </xf>
    <xf numFmtId="3" fontId="0" fillId="0" borderId="18"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1" fontId="19" fillId="0" borderId="33" xfId="49" applyNumberFormat="1" applyFont="1" applyBorder="1" applyAlignment="1" applyProtection="1">
      <alignment horizontal="right" vertical="center"/>
      <protection/>
    </xf>
    <xf numFmtId="1" fontId="19" fillId="0" borderId="34" xfId="49"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31" fillId="0" borderId="0" xfId="49" applyNumberFormat="1" applyFont="1" applyFill="1" applyBorder="1" applyAlignment="1" applyProtection="1">
      <alignment horizontal="center" vertical="center"/>
      <protection locked="0"/>
    </xf>
    <xf numFmtId="49" fontId="0" fillId="0" borderId="0" xfId="49" applyNumberFormat="1" applyFont="1" applyFill="1" applyBorder="1" applyAlignment="1" applyProtection="1">
      <alignment horizontal="center" vertical="center"/>
      <protection locked="0"/>
    </xf>
    <xf numFmtId="0" fontId="19" fillId="16" borderId="35" xfId="0" applyFont="1" applyFill="1" applyBorder="1" applyAlignment="1" applyProtection="1">
      <alignment horizontal="left" vertical="center" wrapText="1"/>
      <protection/>
    </xf>
    <xf numFmtId="0" fontId="19" fillId="16" borderId="26"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0" fontId="22" fillId="0" borderId="23"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38" xfId="0" applyFont="1" applyFill="1" applyBorder="1" applyAlignment="1" applyProtection="1">
      <alignment horizontal="center" vertical="center" wrapText="1"/>
      <protection/>
    </xf>
    <xf numFmtId="0" fontId="24" fillId="0" borderId="39"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32" fillId="24" borderId="23" xfId="0" applyFont="1" applyFill="1" applyBorder="1" applyAlignment="1" applyProtection="1">
      <alignment horizontal="center" vertical="center" wrapText="1"/>
      <protection locked="0"/>
    </xf>
    <xf numFmtId="0" fontId="32" fillId="24" borderId="18"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19" fillId="0" borderId="13" xfId="0" applyFont="1" applyBorder="1" applyAlignment="1" applyProtection="1">
      <alignment horizontal="center" vertical="center" wrapText="1"/>
      <protection/>
    </xf>
    <xf numFmtId="0" fontId="19" fillId="0" borderId="38" xfId="0" applyFont="1" applyBorder="1" applyAlignment="1" applyProtection="1">
      <alignment horizontal="center" vertical="center" wrapText="1"/>
      <protection/>
    </xf>
    <xf numFmtId="0" fontId="19" fillId="0" borderId="39" xfId="0" applyFont="1" applyBorder="1" applyAlignment="1" applyProtection="1">
      <alignment horizontal="center" vertical="center" wrapText="1"/>
      <protection/>
    </xf>
    <xf numFmtId="0" fontId="21" fillId="0" borderId="10" xfId="0" applyFont="1" applyBorder="1" applyAlignment="1">
      <alignment horizontal="center" vertical="center"/>
    </xf>
    <xf numFmtId="0" fontId="0" fillId="0" borderId="10" xfId="49" applyNumberFormat="1" applyFont="1" applyFill="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xf>
    <xf numFmtId="0" fontId="0" fillId="0" borderId="23" xfId="0" applyBorder="1" applyAlignment="1" applyProtection="1">
      <alignment horizontal="left" vertical="center"/>
      <protection/>
    </xf>
    <xf numFmtId="0" fontId="0" fillId="0" borderId="18"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23" fillId="0" borderId="38" xfId="49" applyNumberFormat="1" applyFont="1" applyBorder="1" applyAlignment="1" applyProtection="1">
      <alignment horizontal="center" vertical="center" wrapText="1"/>
      <protection locked="0"/>
    </xf>
    <xf numFmtId="49" fontId="19" fillId="0" borderId="38" xfId="49" applyNumberFormat="1" applyFont="1" applyBorder="1" applyAlignment="1" applyProtection="1">
      <alignment horizontal="center" vertical="center" wrapText="1"/>
      <protection locked="0"/>
    </xf>
    <xf numFmtId="49" fontId="23" fillId="0" borderId="10" xfId="49" applyNumberFormat="1"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6.%20ATENCION%20INTEGRAL%20A%20LOS%20RESIDUOS%20SOLIDOS%20Y%20PELIGROSOS\6.1%20GESTION%20INTEGRAL%20RS\FEV-16%20Gestion%20int.%20Residuos%20soli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Saneamiento Ambiental</v>
          </cell>
        </row>
        <row r="8">
          <cell r="D8" t="str">
            <v>Atención a la Gestión Integral de Residuos Sólidos y Peligrosos</v>
          </cell>
        </row>
        <row r="9">
          <cell r="D9" t="str">
            <v>Gestión integral de residuos peligrosos</v>
          </cell>
        </row>
        <row r="10">
          <cell r="D10" t="str">
            <v>530 905 04 02 02 90</v>
          </cell>
        </row>
        <row r="14">
          <cell r="B14" t="str">
            <v>Prevenir y minimizar la generación de Residuos Sólidos peligrosos Respel</v>
          </cell>
          <cell r="F14" t="str">
            <v>Programas implementados en prevención y minimización en la generación de Respel</v>
          </cell>
          <cell r="I14">
            <v>2</v>
          </cell>
          <cell r="J14" t="str">
            <v>(Numero de programas implementados/Numero de programas definidos a implementar)*100</v>
          </cell>
        </row>
        <row r="15">
          <cell r="B15" t="str">
            <v>Reporte de la información en el SIAC </v>
          </cell>
          <cell r="F15" t="str">
            <v>Registros de RESPEL, RUA y PCB realizados y validados</v>
          </cell>
          <cell r="I15">
            <v>1</v>
          </cell>
          <cell r="J15" t="str">
            <v>(Numero de registros realizados y validados/ Numero de solicitudes recibidas)*100</v>
          </cell>
        </row>
        <row r="16">
          <cell r="B16" t="str">
            <v>Promover el aprovechamiento y valorización de Residuos Sólidos Peligrosos Respel</v>
          </cell>
          <cell r="F16" t="str">
            <v>Iniciativas desarrollada para el aprovechamiento y valoración de RESPEL</v>
          </cell>
          <cell r="I16">
            <v>2</v>
          </cell>
          <cell r="J16" t="str">
            <v>(Numero de iniciativas desarrolladas/Numero de iniciativas programadas a desarrollar)*100 </v>
          </cell>
        </row>
        <row r="24">
          <cell r="G24" t="str">
            <v>LUZ DEYANIRA GONZALEZ CASTILLO</v>
          </cell>
        </row>
        <row r="25">
          <cell r="G25" t="str">
            <v>Subdirectora de Planeación y Sistemas de Información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showGridLines="0" tabSelected="1" zoomScale="80" zoomScaleNormal="80" zoomScalePageLayoutView="0" workbookViewId="0" topLeftCell="O16">
      <selection activeCell="X31" sqref="X31"/>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1" hidden="1" customWidth="1"/>
    <col min="9" max="9" width="50.00390625" style="11"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2" customWidth="1"/>
    <col min="19" max="19" width="20.7109375" style="12"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65.7109375" style="1" customWidth="1"/>
    <col min="26" max="16384" width="11.421875" style="1" customWidth="1"/>
  </cols>
  <sheetData>
    <row r="1" spans="1:24" ht="60" customHeight="1">
      <c r="A1" s="154"/>
      <c r="B1" s="154"/>
      <c r="C1" s="154"/>
      <c r="D1" s="139" t="s">
        <v>18</v>
      </c>
      <c r="E1" s="139"/>
      <c r="F1" s="139"/>
      <c r="G1" s="139"/>
      <c r="H1" s="139"/>
      <c r="I1" s="139"/>
      <c r="J1" s="139"/>
      <c r="K1" s="139"/>
      <c r="L1" s="139"/>
      <c r="M1" s="139"/>
      <c r="N1" s="139"/>
      <c r="O1" s="139"/>
      <c r="P1" s="139"/>
      <c r="Q1" s="139"/>
      <c r="R1" s="139"/>
      <c r="S1" s="139"/>
      <c r="T1" s="139"/>
      <c r="U1" s="153" t="s">
        <v>45</v>
      </c>
      <c r="V1" s="153"/>
      <c r="W1" s="153"/>
      <c r="X1" s="153"/>
    </row>
    <row r="2" spans="1:24" ht="21.75" customHeight="1">
      <c r="A2" s="154"/>
      <c r="B2" s="154"/>
      <c r="C2" s="154"/>
      <c r="D2" s="139"/>
      <c r="E2" s="139"/>
      <c r="F2" s="139"/>
      <c r="G2" s="139"/>
      <c r="H2" s="139"/>
      <c r="I2" s="139"/>
      <c r="J2" s="139"/>
      <c r="K2" s="139"/>
      <c r="L2" s="139"/>
      <c r="M2" s="139"/>
      <c r="N2" s="139"/>
      <c r="O2" s="139"/>
      <c r="P2" s="139"/>
      <c r="Q2" s="139"/>
      <c r="R2" s="139"/>
      <c r="S2" s="139"/>
      <c r="T2" s="139"/>
      <c r="U2" s="154" t="s">
        <v>19</v>
      </c>
      <c r="V2" s="154"/>
      <c r="W2" s="154"/>
      <c r="X2" s="154"/>
    </row>
    <row r="3" spans="1:24" ht="19.5" customHeight="1">
      <c r="A3" s="154"/>
      <c r="B3" s="154"/>
      <c r="C3" s="154"/>
      <c r="D3" s="139" t="s">
        <v>20</v>
      </c>
      <c r="E3" s="139"/>
      <c r="F3" s="139"/>
      <c r="G3" s="139"/>
      <c r="H3" s="139"/>
      <c r="I3" s="139"/>
      <c r="J3" s="139"/>
      <c r="K3" s="139"/>
      <c r="L3" s="139"/>
      <c r="M3" s="139"/>
      <c r="N3" s="139"/>
      <c r="O3" s="139"/>
      <c r="P3" s="139"/>
      <c r="Q3" s="139"/>
      <c r="R3" s="139"/>
      <c r="S3" s="139"/>
      <c r="T3" s="139"/>
      <c r="U3" s="136" t="s">
        <v>22</v>
      </c>
      <c r="V3" s="137"/>
      <c r="W3" s="138"/>
      <c r="X3" s="2" t="s">
        <v>23</v>
      </c>
    </row>
    <row r="4" spans="1:24" ht="19.5" customHeight="1">
      <c r="A4" s="154"/>
      <c r="B4" s="154"/>
      <c r="C4" s="154"/>
      <c r="D4" s="139"/>
      <c r="E4" s="139"/>
      <c r="F4" s="139"/>
      <c r="G4" s="139"/>
      <c r="H4" s="139"/>
      <c r="I4" s="139"/>
      <c r="J4" s="139"/>
      <c r="K4" s="139"/>
      <c r="L4" s="139"/>
      <c r="M4" s="139"/>
      <c r="N4" s="139"/>
      <c r="O4" s="139"/>
      <c r="P4" s="139"/>
      <c r="Q4" s="139"/>
      <c r="R4" s="139"/>
      <c r="S4" s="139"/>
      <c r="T4" s="139"/>
      <c r="U4" s="136" t="s">
        <v>61</v>
      </c>
      <c r="V4" s="137"/>
      <c r="W4" s="138"/>
      <c r="X4" s="3">
        <v>43003</v>
      </c>
    </row>
    <row r="5" spans="1:24" ht="31.5" customHeight="1">
      <c r="A5" s="155" t="s">
        <v>21</v>
      </c>
      <c r="B5" s="155"/>
      <c r="C5" s="155"/>
      <c r="D5" s="155"/>
      <c r="E5" s="155"/>
      <c r="F5" s="155"/>
      <c r="G5" s="155"/>
      <c r="H5" s="155"/>
      <c r="I5" s="155"/>
      <c r="J5" s="155"/>
      <c r="K5" s="155"/>
      <c r="L5" s="155"/>
      <c r="M5" s="155"/>
      <c r="N5" s="155"/>
      <c r="O5" s="155"/>
      <c r="P5" s="155"/>
      <c r="Q5" s="155"/>
      <c r="R5" s="155"/>
      <c r="S5" s="155"/>
      <c r="T5" s="155"/>
      <c r="U5" s="155"/>
      <c r="V5" s="155"/>
      <c r="W5" s="155"/>
      <c r="X5" s="155"/>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6"/>
      <c r="L7" s="16"/>
      <c r="M7" s="16"/>
      <c r="N7" s="16"/>
      <c r="O7" s="4"/>
      <c r="P7" s="4"/>
      <c r="Q7" s="4"/>
      <c r="R7" s="4"/>
      <c r="S7" s="4"/>
      <c r="T7" s="4"/>
      <c r="U7" s="4"/>
      <c r="V7" s="4"/>
      <c r="W7" s="4"/>
      <c r="X7" s="4"/>
    </row>
    <row r="8" spans="11:23" ht="16.5" customHeight="1">
      <c r="K8" s="18"/>
      <c r="L8" s="18"/>
      <c r="M8" s="18"/>
      <c r="N8" s="18"/>
      <c r="O8" s="5"/>
      <c r="P8" s="5"/>
      <c r="Q8" s="5"/>
      <c r="R8" s="5"/>
      <c r="S8" s="5"/>
      <c r="T8" s="5"/>
      <c r="U8" s="5"/>
      <c r="V8" s="5"/>
      <c r="W8" s="5"/>
    </row>
    <row r="9" spans="11:23" ht="13.5" customHeight="1">
      <c r="K9" s="18"/>
      <c r="L9" s="18"/>
      <c r="M9" s="18"/>
      <c r="N9" s="18"/>
      <c r="O9" s="5"/>
      <c r="P9" s="5"/>
      <c r="Q9" s="5"/>
      <c r="R9" s="5"/>
      <c r="S9" s="5"/>
      <c r="T9" s="5"/>
      <c r="U9" s="5"/>
      <c r="V9" s="5"/>
      <c r="W9" s="5"/>
    </row>
    <row r="10" spans="1:23" ht="9" customHeight="1" thickBot="1">
      <c r="A10" s="21"/>
      <c r="B10" s="22"/>
      <c r="C10" s="22"/>
      <c r="D10" s="24"/>
      <c r="E10" s="24"/>
      <c r="F10" s="24"/>
      <c r="G10" s="24"/>
      <c r="H10" s="23"/>
      <c r="I10" s="23"/>
      <c r="J10" s="24"/>
      <c r="K10" s="24"/>
      <c r="L10" s="24"/>
      <c r="M10" s="24"/>
      <c r="N10" s="24"/>
      <c r="O10" s="7"/>
      <c r="P10" s="7"/>
      <c r="Q10" s="7"/>
      <c r="R10" s="7"/>
      <c r="S10" s="7"/>
      <c r="T10" s="6"/>
      <c r="U10" s="6"/>
      <c r="V10" s="6"/>
      <c r="W10" s="6"/>
    </row>
    <row r="11" spans="1:24" ht="36" customHeight="1">
      <c r="A11" s="98" t="s">
        <v>5</v>
      </c>
      <c r="B11" s="99"/>
      <c r="C11" s="99"/>
      <c r="D11" s="140" t="str">
        <f>'[1]POA H.A.'!$D$6</f>
        <v>PROCESOS PRODUCTIVOS COMPETITIVOS Y SOSTENIBLES, PREVENCIÓN Y CONTROL DE LA CONTAMINACIÓN Y EL DETERIORO AMBIENTAL</v>
      </c>
      <c r="E11" s="140"/>
      <c r="F11" s="140"/>
      <c r="G11" s="140"/>
      <c r="H11" s="140"/>
      <c r="I11" s="140"/>
      <c r="J11" s="25" t="s">
        <v>2</v>
      </c>
      <c r="K11" s="25" t="s">
        <v>3</v>
      </c>
      <c r="L11" s="52"/>
      <c r="M11" s="145" t="s">
        <v>24</v>
      </c>
      <c r="N11" s="146"/>
      <c r="O11" s="141" t="s">
        <v>46</v>
      </c>
      <c r="P11" s="141"/>
      <c r="Q11" s="141"/>
      <c r="R11" s="141"/>
      <c r="S11" s="142" t="s">
        <v>49</v>
      </c>
      <c r="T11" s="142">
        <v>2018</v>
      </c>
      <c r="U11" s="54"/>
      <c r="V11" s="54"/>
      <c r="W11" s="54"/>
      <c r="X11" s="54"/>
    </row>
    <row r="12" spans="1:24" ht="22.5" customHeight="1">
      <c r="A12" s="126" t="s">
        <v>29</v>
      </c>
      <c r="B12" s="127"/>
      <c r="C12" s="128"/>
      <c r="D12" s="80" t="str">
        <f>'[1]POA H.A.'!$D$7</f>
        <v>Saneamiento Ambiental</v>
      </c>
      <c r="E12" s="81"/>
      <c r="F12" s="81"/>
      <c r="G12" s="81"/>
      <c r="H12" s="81"/>
      <c r="I12" s="82"/>
      <c r="J12" s="26" t="s">
        <v>4</v>
      </c>
      <c r="K12" s="27">
        <v>92556166</v>
      </c>
      <c r="L12" s="28"/>
      <c r="M12" s="147"/>
      <c r="N12" s="148"/>
      <c r="O12" s="17" t="s">
        <v>68</v>
      </c>
      <c r="P12" s="17" t="s">
        <v>59</v>
      </c>
      <c r="Q12" s="17" t="s">
        <v>60</v>
      </c>
      <c r="R12" s="17" t="s">
        <v>0</v>
      </c>
      <c r="S12" s="143"/>
      <c r="T12" s="143"/>
      <c r="U12" s="8"/>
      <c r="V12" s="8"/>
      <c r="W12" s="8"/>
      <c r="X12" s="8"/>
    </row>
    <row r="13" spans="1:24" ht="23.25" customHeight="1">
      <c r="A13" s="129"/>
      <c r="B13" s="130"/>
      <c r="C13" s="131"/>
      <c r="D13" s="83"/>
      <c r="E13" s="84"/>
      <c r="F13" s="84"/>
      <c r="G13" s="84"/>
      <c r="H13" s="84"/>
      <c r="I13" s="85"/>
      <c r="J13" s="29" t="s">
        <v>6</v>
      </c>
      <c r="K13" s="31" t="s">
        <v>7</v>
      </c>
      <c r="L13" s="28"/>
      <c r="M13" s="149"/>
      <c r="N13" s="150"/>
      <c r="O13" s="19" t="s">
        <v>50</v>
      </c>
      <c r="P13" s="19"/>
      <c r="Q13" s="19"/>
      <c r="R13" s="20"/>
      <c r="S13" s="144"/>
      <c r="T13" s="144"/>
      <c r="U13" s="8"/>
      <c r="V13" s="8"/>
      <c r="W13" s="8"/>
      <c r="X13" s="8"/>
    </row>
    <row r="14" spans="1:24" ht="15.75" customHeight="1" thickBot="1">
      <c r="A14" s="133"/>
      <c r="B14" s="134"/>
      <c r="C14" s="135"/>
      <c r="D14" s="86"/>
      <c r="E14" s="87"/>
      <c r="F14" s="87"/>
      <c r="G14" s="87"/>
      <c r="H14" s="87"/>
      <c r="I14" s="88"/>
      <c r="J14" s="29" t="s">
        <v>8</v>
      </c>
      <c r="K14" s="31" t="s">
        <v>7</v>
      </c>
      <c r="L14" s="32"/>
      <c r="M14" s="30"/>
      <c r="N14" s="33"/>
      <c r="O14" s="132"/>
      <c r="P14" s="132"/>
      <c r="Q14" s="132"/>
      <c r="R14" s="132"/>
      <c r="S14" s="132"/>
      <c r="T14" s="132"/>
      <c r="U14" s="132"/>
      <c r="V14" s="132"/>
      <c r="W14" s="132"/>
      <c r="X14" s="132"/>
    </row>
    <row r="15" spans="1:24" ht="15.75" customHeight="1">
      <c r="A15" s="126" t="s">
        <v>51</v>
      </c>
      <c r="B15" s="127"/>
      <c r="C15" s="128"/>
      <c r="D15" s="80" t="str">
        <f>'[1]POA H.A.'!$D$8</f>
        <v>Atención a la Gestión Integral de Residuos Sólidos y Peligrosos</v>
      </c>
      <c r="E15" s="81"/>
      <c r="F15" s="81"/>
      <c r="G15" s="81"/>
      <c r="H15" s="81"/>
      <c r="I15" s="82"/>
      <c r="J15" s="29" t="s">
        <v>9</v>
      </c>
      <c r="K15" s="31" t="s">
        <v>7</v>
      </c>
      <c r="L15" s="32"/>
      <c r="M15" s="30"/>
      <c r="N15" s="33"/>
      <c r="O15" s="8"/>
      <c r="P15" s="8"/>
      <c r="Q15" s="8"/>
      <c r="R15" s="8"/>
      <c r="S15" s="8"/>
      <c r="T15" s="8"/>
      <c r="U15" s="8"/>
      <c r="V15" s="8"/>
      <c r="W15" s="8"/>
      <c r="X15" s="8"/>
    </row>
    <row r="16" spans="1:24" ht="15.75" customHeight="1">
      <c r="A16" s="129"/>
      <c r="B16" s="130"/>
      <c r="C16" s="131"/>
      <c r="D16" s="83"/>
      <c r="E16" s="84"/>
      <c r="F16" s="84"/>
      <c r="G16" s="84"/>
      <c r="H16" s="84"/>
      <c r="I16" s="85"/>
      <c r="J16" s="29" t="s">
        <v>10</v>
      </c>
      <c r="K16" s="31" t="s">
        <v>7</v>
      </c>
      <c r="L16" s="32"/>
      <c r="M16" s="30"/>
      <c r="N16" s="33"/>
      <c r="O16" s="8"/>
      <c r="P16" s="8"/>
      <c r="Q16" s="8"/>
      <c r="R16" s="8"/>
      <c r="S16" s="8"/>
      <c r="T16" s="8"/>
      <c r="U16" s="8"/>
      <c r="V16" s="8"/>
      <c r="W16" s="8"/>
      <c r="X16" s="8"/>
    </row>
    <row r="17" spans="1:24" ht="15.75" customHeight="1" thickBot="1">
      <c r="A17" s="133"/>
      <c r="B17" s="134"/>
      <c r="C17" s="135"/>
      <c r="D17" s="86"/>
      <c r="E17" s="87"/>
      <c r="F17" s="87"/>
      <c r="G17" s="87"/>
      <c r="H17" s="87"/>
      <c r="I17" s="88"/>
      <c r="J17" s="29" t="s">
        <v>31</v>
      </c>
      <c r="K17" s="31" t="s">
        <v>7</v>
      </c>
      <c r="L17" s="32"/>
      <c r="M17" s="30"/>
      <c r="N17" s="33"/>
      <c r="O17" s="8"/>
      <c r="P17" s="8"/>
      <c r="Q17" s="8"/>
      <c r="R17" s="8"/>
      <c r="S17" s="8"/>
      <c r="T17" s="8"/>
      <c r="U17" s="8"/>
      <c r="V17" s="8"/>
      <c r="W17" s="8"/>
      <c r="X17" s="8"/>
    </row>
    <row r="18" spans="1:24" ht="15.75" customHeight="1">
      <c r="A18" s="126" t="s">
        <v>52</v>
      </c>
      <c r="B18" s="127"/>
      <c r="C18" s="128"/>
      <c r="D18" s="89" t="str">
        <f>'[1]POA H.A.'!$D$9</f>
        <v>Gestión integral de residuos peligrosos</v>
      </c>
      <c r="E18" s="90"/>
      <c r="F18" s="90"/>
      <c r="G18" s="90"/>
      <c r="H18" s="90"/>
      <c r="I18" s="91"/>
      <c r="J18" s="29" t="s">
        <v>32</v>
      </c>
      <c r="K18" s="31" t="s">
        <v>7</v>
      </c>
      <c r="L18" s="32"/>
      <c r="M18" s="30"/>
      <c r="N18" s="33"/>
      <c r="O18" s="8"/>
      <c r="P18" s="8"/>
      <c r="Q18" s="8"/>
      <c r="R18" s="8"/>
      <c r="S18" s="8"/>
      <c r="T18" s="8"/>
      <c r="U18" s="8"/>
      <c r="V18" s="8"/>
      <c r="W18" s="8"/>
      <c r="X18" s="8"/>
    </row>
    <row r="19" spans="1:24" ht="15.75" customHeight="1">
      <c r="A19" s="129"/>
      <c r="B19" s="130"/>
      <c r="C19" s="131"/>
      <c r="D19" s="92"/>
      <c r="E19" s="93"/>
      <c r="F19" s="93"/>
      <c r="G19" s="93"/>
      <c r="H19" s="93"/>
      <c r="I19" s="94"/>
      <c r="J19" s="29" t="s">
        <v>33</v>
      </c>
      <c r="K19" s="31" t="s">
        <v>7</v>
      </c>
      <c r="L19" s="32"/>
      <c r="M19" s="30"/>
      <c r="N19" s="33"/>
      <c r="O19" s="8"/>
      <c r="P19" s="8"/>
      <c r="Q19" s="8"/>
      <c r="R19" s="8"/>
      <c r="S19" s="8"/>
      <c r="T19" s="8"/>
      <c r="U19" s="8"/>
      <c r="V19" s="8"/>
      <c r="W19" s="8"/>
      <c r="X19" s="8"/>
    </row>
    <row r="20" spans="1:24" ht="15.75" customHeight="1" thickBot="1">
      <c r="A20" s="133"/>
      <c r="B20" s="134"/>
      <c r="C20" s="135"/>
      <c r="D20" s="95"/>
      <c r="E20" s="96"/>
      <c r="F20" s="96"/>
      <c r="G20" s="96"/>
      <c r="H20" s="96"/>
      <c r="I20" s="97"/>
      <c r="J20" s="29" t="s">
        <v>34</v>
      </c>
      <c r="K20" s="31" t="s">
        <v>7</v>
      </c>
      <c r="L20" s="32"/>
      <c r="M20" s="30"/>
      <c r="N20" s="33"/>
      <c r="O20" s="8"/>
      <c r="P20" s="8"/>
      <c r="Q20" s="8"/>
      <c r="R20" s="8"/>
      <c r="S20" s="8"/>
      <c r="T20" s="8"/>
      <c r="U20" s="8"/>
      <c r="V20" s="8"/>
      <c r="W20" s="8"/>
      <c r="X20" s="8"/>
    </row>
    <row r="21" spans="1:24" ht="15.75" customHeight="1">
      <c r="A21" s="126" t="s">
        <v>30</v>
      </c>
      <c r="B21" s="127"/>
      <c r="C21" s="128"/>
      <c r="D21" s="89" t="str">
        <f>'[1]POA H.A.'!$D$10</f>
        <v>530 905 04 02 02 90</v>
      </c>
      <c r="E21" s="90"/>
      <c r="F21" s="90"/>
      <c r="G21" s="90"/>
      <c r="H21" s="90"/>
      <c r="I21" s="91"/>
      <c r="J21" s="29" t="s">
        <v>35</v>
      </c>
      <c r="K21" s="31" t="s">
        <v>7</v>
      </c>
      <c r="L21" s="32"/>
      <c r="M21" s="30"/>
      <c r="N21" s="33"/>
      <c r="O21" s="8"/>
      <c r="P21" s="8"/>
      <c r="Q21" s="8"/>
      <c r="R21" s="8"/>
      <c r="S21" s="8"/>
      <c r="T21" s="8"/>
      <c r="U21" s="8"/>
      <c r="V21" s="8"/>
      <c r="W21" s="8"/>
      <c r="X21" s="8"/>
    </row>
    <row r="22" spans="1:25" ht="15.75" customHeight="1">
      <c r="A22" s="129"/>
      <c r="B22" s="130"/>
      <c r="C22" s="131"/>
      <c r="D22" s="92"/>
      <c r="E22" s="93"/>
      <c r="F22" s="93"/>
      <c r="G22" s="93"/>
      <c r="H22" s="93"/>
      <c r="I22" s="94"/>
      <c r="J22" s="29" t="s">
        <v>36</v>
      </c>
      <c r="K22" s="59" t="s">
        <v>7</v>
      </c>
      <c r="L22" s="32"/>
      <c r="M22" s="30"/>
      <c r="N22" s="33"/>
      <c r="O22" s="8"/>
      <c r="P22" s="8"/>
      <c r="Q22" s="8"/>
      <c r="R22" s="8"/>
      <c r="S22" s="8"/>
      <c r="T22" s="8"/>
      <c r="U22" s="8"/>
      <c r="V22" s="8"/>
      <c r="W22" s="8"/>
      <c r="X22" s="8"/>
      <c r="Y22" s="15"/>
    </row>
    <row r="23" spans="1:25" ht="15.75" customHeight="1">
      <c r="A23" s="129"/>
      <c r="B23" s="130"/>
      <c r="C23" s="131"/>
      <c r="D23" s="92"/>
      <c r="E23" s="93"/>
      <c r="F23" s="93"/>
      <c r="G23" s="93"/>
      <c r="H23" s="93"/>
      <c r="I23" s="94"/>
      <c r="J23" s="58" t="s">
        <v>39</v>
      </c>
      <c r="K23" s="60">
        <f>SUM(K12:K22)</f>
        <v>92556166</v>
      </c>
      <c r="L23" s="48"/>
      <c r="M23" s="30"/>
      <c r="N23" s="33"/>
      <c r="O23" s="125"/>
      <c r="P23" s="125"/>
      <c r="Q23" s="124"/>
      <c r="R23" s="124"/>
      <c r="S23" s="8"/>
      <c r="T23" s="8"/>
      <c r="U23" s="8"/>
      <c r="V23" s="8"/>
      <c r="W23" s="8"/>
      <c r="X23" s="8"/>
      <c r="Y23" s="15"/>
    </row>
    <row r="24" spans="1:25" ht="30.75" customHeight="1">
      <c r="A24" s="141" t="s">
        <v>11</v>
      </c>
      <c r="B24" s="120" t="s">
        <v>43</v>
      </c>
      <c r="C24" s="120"/>
      <c r="D24" s="120"/>
      <c r="E24" s="120"/>
      <c r="F24" s="120"/>
      <c r="G24" s="49"/>
      <c r="H24" s="49"/>
      <c r="I24" s="111" t="s">
        <v>44</v>
      </c>
      <c r="J24" s="112" t="str">
        <f>CONCATENATE("METAS AÑO ",T11," POA")</f>
        <v>METAS AÑO 2018 POA</v>
      </c>
      <c r="K24" s="113"/>
      <c r="L24" s="117" t="str">
        <f>CONCATENATE("METAS AÑO ",T11," P.A.")</f>
        <v>METAS AÑO 2018 P.A.</v>
      </c>
      <c r="M24" s="120" t="s">
        <v>42</v>
      </c>
      <c r="N24" s="120"/>
      <c r="O24" s="160" t="str">
        <f>CONCATENATE("AVANCE METAS POA ",T11)</f>
        <v>AVANCE METAS POA 2018</v>
      </c>
      <c r="P24" s="160"/>
      <c r="Q24" s="160" t="str">
        <f>CONCATENATE("AVANCE METAS PA ",T11)</f>
        <v>AVANCE METAS PA 2018</v>
      </c>
      <c r="R24" s="160"/>
      <c r="S24" s="156" t="s">
        <v>26</v>
      </c>
      <c r="T24" s="168" t="s">
        <v>27</v>
      </c>
      <c r="U24" s="161" t="s">
        <v>28</v>
      </c>
      <c r="V24" s="168" t="s">
        <v>47</v>
      </c>
      <c r="W24" s="161" t="s">
        <v>48</v>
      </c>
      <c r="X24" s="110" t="s">
        <v>40</v>
      </c>
      <c r="Y24" s="166" t="s">
        <v>58</v>
      </c>
    </row>
    <row r="25" spans="1:25" ht="12.75" customHeight="1">
      <c r="A25" s="141"/>
      <c r="B25" s="120"/>
      <c r="C25" s="120"/>
      <c r="D25" s="120"/>
      <c r="E25" s="120"/>
      <c r="F25" s="120"/>
      <c r="G25" s="50"/>
      <c r="H25" s="120" t="s">
        <v>12</v>
      </c>
      <c r="I25" s="111"/>
      <c r="J25" s="114"/>
      <c r="K25" s="113"/>
      <c r="L25" s="117"/>
      <c r="M25" s="120"/>
      <c r="N25" s="120"/>
      <c r="O25" s="171" t="s">
        <v>25</v>
      </c>
      <c r="P25" s="110" t="s">
        <v>17</v>
      </c>
      <c r="Q25" s="169" t="s">
        <v>25</v>
      </c>
      <c r="R25" s="170" t="s">
        <v>17</v>
      </c>
      <c r="S25" s="157"/>
      <c r="T25" s="168"/>
      <c r="U25" s="161"/>
      <c r="V25" s="168"/>
      <c r="W25" s="161"/>
      <c r="X25" s="110"/>
      <c r="Y25" s="167"/>
    </row>
    <row r="26" spans="1:25" ht="30.75" customHeight="1">
      <c r="A26" s="141"/>
      <c r="B26" s="120"/>
      <c r="C26" s="120"/>
      <c r="D26" s="120"/>
      <c r="E26" s="120"/>
      <c r="F26" s="120"/>
      <c r="G26" s="50"/>
      <c r="H26" s="120"/>
      <c r="I26" s="111"/>
      <c r="J26" s="115"/>
      <c r="K26" s="116"/>
      <c r="L26" s="117"/>
      <c r="M26" s="120"/>
      <c r="N26" s="120"/>
      <c r="O26" s="171"/>
      <c r="P26" s="110"/>
      <c r="Q26" s="169"/>
      <c r="R26" s="170"/>
      <c r="S26" s="158"/>
      <c r="T26" s="168"/>
      <c r="U26" s="161"/>
      <c r="V26" s="168"/>
      <c r="W26" s="161"/>
      <c r="X26" s="110"/>
      <c r="Y26" s="167"/>
    </row>
    <row r="27" spans="1:25" ht="117.75" customHeight="1">
      <c r="A27" s="34">
        <v>1</v>
      </c>
      <c r="B27" s="108" t="str">
        <f>'[1]POA H.A.'!B14</f>
        <v>Prevenir y minimizar la generación de Residuos Sólidos peligrosos Respel</v>
      </c>
      <c r="C27" s="109"/>
      <c r="D27" s="109"/>
      <c r="E27" s="109"/>
      <c r="F27" s="109"/>
      <c r="G27" s="55"/>
      <c r="H27" s="35"/>
      <c r="I27" s="35" t="str">
        <f>'[1]POA H.A.'!F14</f>
        <v>Programas implementados en prevención y minimización en la generación de Respel</v>
      </c>
      <c r="J27" s="151" t="s">
        <v>62</v>
      </c>
      <c r="K27" s="152"/>
      <c r="L27" s="65">
        <f>'[1]POA H.A.'!I14</f>
        <v>2</v>
      </c>
      <c r="M27" s="118" t="str">
        <f>'[1]POA H.A.'!J14</f>
        <v>(Numero de programas implementados/Numero de programas definidos a implementar)*100</v>
      </c>
      <c r="N27" s="119"/>
      <c r="O27" s="9" t="s">
        <v>70</v>
      </c>
      <c r="P27" s="66">
        <f>O27/2</f>
        <v>0.15</v>
      </c>
      <c r="Q27" s="67">
        <v>0.3</v>
      </c>
      <c r="R27" s="66">
        <f>Q27/L27</f>
        <v>0.15</v>
      </c>
      <c r="S27" s="47">
        <v>84100495</v>
      </c>
      <c r="T27" s="47">
        <v>9738800</v>
      </c>
      <c r="U27" s="68">
        <f>T27/S27</f>
        <v>0.1157995562332897</v>
      </c>
      <c r="W27" s="69">
        <f>V29/S27</f>
        <v>0.029487103494456244</v>
      </c>
      <c r="X27" s="77" t="s">
        <v>69</v>
      </c>
      <c r="Y27" s="76"/>
    </row>
    <row r="28" spans="1:25" ht="52.5" customHeight="1">
      <c r="A28" s="34">
        <v>2</v>
      </c>
      <c r="B28" s="108" t="str">
        <f>'[1]POA H.A.'!B15</f>
        <v>Reporte de la información en el SIAC </v>
      </c>
      <c r="C28" s="109"/>
      <c r="D28" s="109"/>
      <c r="E28" s="109"/>
      <c r="F28" s="109"/>
      <c r="G28" s="56"/>
      <c r="H28" s="35"/>
      <c r="I28" s="35" t="str">
        <f>'[1]POA H.A.'!F15</f>
        <v>Registros de RESPEL, RUA y PCB realizados y validados</v>
      </c>
      <c r="J28" s="151" t="s">
        <v>63</v>
      </c>
      <c r="K28" s="152" t="s">
        <v>63</v>
      </c>
      <c r="L28" s="46">
        <f>'[1]POA H.A.'!I15</f>
        <v>1</v>
      </c>
      <c r="M28" s="118" t="str">
        <f>'[1]POA H.A.'!J15</f>
        <v>(Numero de registros realizados y validados/ Numero de solicitudes recibidas)*100</v>
      </c>
      <c r="N28" s="119"/>
      <c r="O28" s="9" t="s">
        <v>72</v>
      </c>
      <c r="P28" s="66">
        <f>100%/100%</f>
        <v>1</v>
      </c>
      <c r="Q28" s="73">
        <f>100%/L28</f>
        <v>1</v>
      </c>
      <c r="R28" s="66">
        <f>Q28</f>
        <v>1</v>
      </c>
      <c r="S28" s="47">
        <v>0</v>
      </c>
      <c r="T28" s="47"/>
      <c r="U28" s="68">
        <v>0</v>
      </c>
      <c r="V28" s="10">
        <v>0</v>
      </c>
      <c r="W28" s="69" t="e">
        <f>V28/S28</f>
        <v>#DIV/0!</v>
      </c>
      <c r="X28" s="77" t="s">
        <v>71</v>
      </c>
      <c r="Y28" s="74" t="s">
        <v>73</v>
      </c>
    </row>
    <row r="29" spans="1:25" ht="67.5" customHeight="1" thickBot="1">
      <c r="A29" s="34">
        <v>3</v>
      </c>
      <c r="B29" s="108" t="str">
        <f>'[1]POA H.A.'!B16</f>
        <v>Promover el aprovechamiento y valorización de Residuos Sólidos Peligrosos Respel</v>
      </c>
      <c r="C29" s="109"/>
      <c r="D29" s="109"/>
      <c r="E29" s="109"/>
      <c r="F29" s="109"/>
      <c r="G29" s="57"/>
      <c r="H29" s="35"/>
      <c r="I29" s="35" t="str">
        <f>'[1]POA H.A.'!F16</f>
        <v>Iniciativas desarrollada para el aprovechamiento y valoración de RESPEL</v>
      </c>
      <c r="J29" s="151" t="s">
        <v>64</v>
      </c>
      <c r="K29" s="152" t="s">
        <v>64</v>
      </c>
      <c r="L29" s="65">
        <f>'[1]POA H.A.'!I16</f>
        <v>2</v>
      </c>
      <c r="M29" s="118" t="str">
        <f>'[1]POA H.A.'!J16</f>
        <v>(Numero de iniciativas desarrolladas/Numero de iniciativas programadas a desarrollar)*100 </v>
      </c>
      <c r="N29" s="119"/>
      <c r="O29" s="9" t="s">
        <v>65</v>
      </c>
      <c r="P29" s="66">
        <f>O29/2</f>
        <v>0.05</v>
      </c>
      <c r="Q29" s="79">
        <v>0.1</v>
      </c>
      <c r="R29" s="66">
        <f>Q29/L29</f>
        <v>0.05</v>
      </c>
      <c r="S29" s="47">
        <v>8455671</v>
      </c>
      <c r="T29" s="47">
        <v>0</v>
      </c>
      <c r="U29" s="68">
        <f>T29/S29</f>
        <v>0</v>
      </c>
      <c r="V29" s="47">
        <v>2479880</v>
      </c>
      <c r="W29" s="69">
        <f>V29/S29</f>
        <v>0.29328009568962654</v>
      </c>
      <c r="X29" s="78" t="s">
        <v>66</v>
      </c>
      <c r="Y29" s="72" t="s">
        <v>67</v>
      </c>
    </row>
    <row r="30" spans="1:23" s="40" customFormat="1" ht="24.75" customHeight="1" thickBot="1">
      <c r="A30" s="123" t="s">
        <v>1</v>
      </c>
      <c r="B30" s="123"/>
      <c r="C30" s="123"/>
      <c r="D30" s="123"/>
      <c r="E30" s="123"/>
      <c r="F30" s="123"/>
      <c r="G30" s="123"/>
      <c r="H30" s="123"/>
      <c r="I30" s="123"/>
      <c r="J30" s="123"/>
      <c r="K30" s="123"/>
      <c r="L30" s="123"/>
      <c r="M30" s="123"/>
      <c r="N30" s="123"/>
      <c r="O30" s="123"/>
      <c r="P30" s="36"/>
      <c r="Q30" s="37"/>
      <c r="R30" s="37"/>
      <c r="S30" s="38">
        <f>SUM(S27:S29)</f>
        <v>92556166</v>
      </c>
      <c r="T30" s="39">
        <f>SUM(T27:T29)</f>
        <v>9738800</v>
      </c>
      <c r="U30" s="70">
        <f>T30/S30</f>
        <v>0.1052204344765102</v>
      </c>
      <c r="V30" s="39">
        <f>SUM(V28:V29)</f>
        <v>2479880</v>
      </c>
      <c r="W30" s="71">
        <f>V30/S30</f>
        <v>0.02679324465535878</v>
      </c>
    </row>
    <row r="31" spans="2:21" s="40" customFormat="1" ht="30.75" customHeight="1" thickBot="1">
      <c r="B31" s="162" t="s">
        <v>38</v>
      </c>
      <c r="C31" s="163"/>
      <c r="D31" s="41">
        <v>0</v>
      </c>
      <c r="F31" s="42" t="s">
        <v>37</v>
      </c>
      <c r="G31" s="164">
        <v>43080</v>
      </c>
      <c r="H31" s="165"/>
      <c r="I31" s="165"/>
      <c r="J31" s="165"/>
      <c r="O31" s="53"/>
      <c r="P31" s="43">
        <f>AVERAGE(P27:P29)</f>
        <v>0.39999999999999997</v>
      </c>
      <c r="Q31" s="44"/>
      <c r="R31" s="43">
        <f>AVERAGE(R27:R29)</f>
        <v>0.39999999999999997</v>
      </c>
      <c r="S31" s="121"/>
      <c r="T31" s="122"/>
      <c r="U31" s="45"/>
    </row>
    <row r="32" spans="20:21" ht="12.75">
      <c r="T32" s="13"/>
      <c r="U32" s="13"/>
    </row>
    <row r="33" spans="20:21" ht="12.75">
      <c r="T33" s="13"/>
      <c r="U33" s="13"/>
    </row>
    <row r="34" spans="1:24" s="15" customFormat="1" ht="21.75" customHeight="1">
      <c r="A34" s="61"/>
      <c r="B34" s="62"/>
      <c r="C34" s="103" t="s">
        <v>41</v>
      </c>
      <c r="D34" s="104"/>
      <c r="E34" s="104"/>
      <c r="F34" s="105"/>
      <c r="G34" s="107" t="s">
        <v>53</v>
      </c>
      <c r="H34" s="107"/>
      <c r="I34" s="107"/>
      <c r="J34" s="107"/>
      <c r="K34" s="14"/>
      <c r="L34" s="14"/>
      <c r="M34" s="14"/>
      <c r="N34" s="14"/>
      <c r="O34" s="14"/>
      <c r="P34" s="14"/>
      <c r="Q34" s="14"/>
      <c r="R34" s="14"/>
      <c r="S34" s="14"/>
      <c r="T34" s="14"/>
      <c r="U34" s="75"/>
      <c r="V34" s="14"/>
      <c r="W34" s="14"/>
      <c r="X34" s="14"/>
    </row>
    <row r="35" spans="1:24" s="15" customFormat="1" ht="29.25" customHeight="1">
      <c r="A35" s="159" t="s">
        <v>14</v>
      </c>
      <c r="B35" s="159"/>
      <c r="C35" s="100" t="s">
        <v>54</v>
      </c>
      <c r="D35" s="106"/>
      <c r="E35" s="106"/>
      <c r="F35" s="101"/>
      <c r="G35" s="63" t="s">
        <v>55</v>
      </c>
      <c r="H35" s="63"/>
      <c r="I35" s="100" t="str">
        <f>'[1]POA H.A.'!G24</f>
        <v>LUZ DEYANIRA GONZALEZ CASTILLO</v>
      </c>
      <c r="J35" s="101"/>
      <c r="K35" s="14"/>
      <c r="L35" s="14"/>
      <c r="M35" s="14"/>
      <c r="N35" s="14"/>
      <c r="O35" s="14"/>
      <c r="P35" s="14"/>
      <c r="Q35" s="14"/>
      <c r="R35" s="14"/>
      <c r="S35" s="14"/>
      <c r="T35" s="14"/>
      <c r="U35" s="14"/>
      <c r="V35" s="14"/>
      <c r="W35" s="14"/>
      <c r="X35" s="14"/>
    </row>
    <row r="36" spans="1:24" ht="29.25" customHeight="1">
      <c r="A36" s="104" t="s">
        <v>15</v>
      </c>
      <c r="B36" s="105"/>
      <c r="C36" s="100" t="s">
        <v>56</v>
      </c>
      <c r="D36" s="106"/>
      <c r="E36" s="106"/>
      <c r="F36" s="101"/>
      <c r="G36" s="63" t="s">
        <v>57</v>
      </c>
      <c r="H36" s="63"/>
      <c r="I36" s="100" t="str">
        <f>'[1]POA H.A.'!G25</f>
        <v>Subdirectora de Planeación y Sistemas de Información</v>
      </c>
      <c r="J36" s="101"/>
      <c r="K36" s="14"/>
      <c r="L36" s="14"/>
      <c r="M36" s="14"/>
      <c r="N36" s="14"/>
      <c r="O36" s="14"/>
      <c r="P36" s="14"/>
      <c r="Q36" s="14"/>
      <c r="R36" s="14"/>
      <c r="S36" s="14"/>
      <c r="T36" s="14"/>
      <c r="U36" s="14"/>
      <c r="V36" s="14"/>
      <c r="W36" s="14"/>
      <c r="X36" s="14"/>
    </row>
    <row r="37" spans="1:24" ht="29.25" customHeight="1">
      <c r="A37" s="159" t="s">
        <v>13</v>
      </c>
      <c r="B37" s="159"/>
      <c r="C37" s="103"/>
      <c r="D37" s="104"/>
      <c r="E37" s="104"/>
      <c r="F37" s="105"/>
      <c r="G37" s="63"/>
      <c r="H37" s="63"/>
      <c r="I37" s="100"/>
      <c r="J37" s="101"/>
      <c r="K37" s="14"/>
      <c r="L37" s="14"/>
      <c r="M37" s="14"/>
      <c r="N37" s="14"/>
      <c r="O37" s="14"/>
      <c r="P37" s="14"/>
      <c r="Q37" s="14"/>
      <c r="R37" s="14"/>
      <c r="S37" s="14"/>
      <c r="T37" s="14"/>
      <c r="U37" s="14"/>
      <c r="V37" s="14"/>
      <c r="W37" s="14"/>
      <c r="X37" s="14"/>
    </row>
    <row r="38" spans="1:24" ht="29.25" customHeight="1">
      <c r="A38" s="159" t="s">
        <v>16</v>
      </c>
      <c r="B38" s="159"/>
      <c r="C38" s="102">
        <v>43200</v>
      </c>
      <c r="D38" s="106"/>
      <c r="E38" s="106"/>
      <c r="F38" s="101"/>
      <c r="G38" s="64">
        <v>42550</v>
      </c>
      <c r="H38" s="63"/>
      <c r="I38" s="102">
        <f>C38</f>
        <v>43200</v>
      </c>
      <c r="J38" s="101"/>
      <c r="K38" s="14"/>
      <c r="L38" s="14"/>
      <c r="M38" s="14"/>
      <c r="N38" s="14"/>
      <c r="O38" s="14"/>
      <c r="P38" s="14"/>
      <c r="Q38" s="14"/>
      <c r="R38" s="14"/>
      <c r="S38" s="14"/>
      <c r="T38" s="14"/>
      <c r="U38" s="14"/>
      <c r="V38" s="14"/>
      <c r="W38" s="14"/>
      <c r="X38" s="14"/>
    </row>
    <row r="51" ht="12.75">
      <c r="M51" s="51"/>
    </row>
  </sheetData>
  <sheetProtection/>
  <mergeCells count="72">
    <mergeCell ref="Y24:Y26"/>
    <mergeCell ref="V24:V26"/>
    <mergeCell ref="Q25:Q26"/>
    <mergeCell ref="R25:R26"/>
    <mergeCell ref="J27:K27"/>
    <mergeCell ref="T24:T26"/>
    <mergeCell ref="U24:U26"/>
    <mergeCell ref="O25:O26"/>
    <mergeCell ref="U3:W3"/>
    <mergeCell ref="O24:P24"/>
    <mergeCell ref="Q24:R24"/>
    <mergeCell ref="S11:S13"/>
    <mergeCell ref="W24:W26"/>
    <mergeCell ref="A38:B38"/>
    <mergeCell ref="A37:B37"/>
    <mergeCell ref="B31:C31"/>
    <mergeCell ref="G31:J31"/>
    <mergeCell ref="M27:N27"/>
    <mergeCell ref="A35:B35"/>
    <mergeCell ref="A36:B36"/>
    <mergeCell ref="C38:F38"/>
    <mergeCell ref="I35:J35"/>
    <mergeCell ref="I36:J36"/>
    <mergeCell ref="J29:K29"/>
    <mergeCell ref="A24:A26"/>
    <mergeCell ref="J28:K28"/>
    <mergeCell ref="U1:X1"/>
    <mergeCell ref="U2:X2"/>
    <mergeCell ref="A5:X5"/>
    <mergeCell ref="A1:C4"/>
    <mergeCell ref="D1:T2"/>
    <mergeCell ref="X24:X26"/>
    <mergeCell ref="S24:S26"/>
    <mergeCell ref="A18:C20"/>
    <mergeCell ref="O14:X14"/>
    <mergeCell ref="A15:C17"/>
    <mergeCell ref="U4:W4"/>
    <mergeCell ref="D3:T4"/>
    <mergeCell ref="D11:I11"/>
    <mergeCell ref="O11:R11"/>
    <mergeCell ref="A12:C14"/>
    <mergeCell ref="D12:I14"/>
    <mergeCell ref="T11:T13"/>
    <mergeCell ref="M11:N13"/>
    <mergeCell ref="S31:T31"/>
    <mergeCell ref="A30:O30"/>
    <mergeCell ref="Q23:R23"/>
    <mergeCell ref="D21:I23"/>
    <mergeCell ref="M29:N29"/>
    <mergeCell ref="B24:F26"/>
    <mergeCell ref="B29:F29"/>
    <mergeCell ref="O23:P23"/>
    <mergeCell ref="A21:C23"/>
    <mergeCell ref="H25:H26"/>
    <mergeCell ref="B27:F27"/>
    <mergeCell ref="B28:F28"/>
    <mergeCell ref="P25:P26"/>
    <mergeCell ref="I24:I26"/>
    <mergeCell ref="J24:K26"/>
    <mergeCell ref="L24:L26"/>
    <mergeCell ref="M28:N28"/>
    <mergeCell ref="M24:N26"/>
    <mergeCell ref="D15:I17"/>
    <mergeCell ref="D18:I20"/>
    <mergeCell ref="A11:C11"/>
    <mergeCell ref="I37:J37"/>
    <mergeCell ref="I38:J38"/>
    <mergeCell ref="C34:F34"/>
    <mergeCell ref="C35:F35"/>
    <mergeCell ref="G34:J34"/>
    <mergeCell ref="C36:F36"/>
    <mergeCell ref="C37:F37"/>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2018-04-26T20:42:54Z</dcterms:modified>
  <cp:category/>
  <cp:version/>
  <cp:contentType/>
  <cp:contentStatus/>
</cp:coreProperties>
</file>