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POA-1" sheetId="1" r:id="rId1"/>
  </sheets>
  <externalReferences>
    <externalReference r:id="rId4"/>
  </externalReferences>
  <definedNames/>
  <calcPr fullCalcOnLoad="1"/>
</workbook>
</file>

<file path=xl/comments1.xml><?xml version="1.0" encoding="utf-8"?>
<comments xmlns="http://schemas.openxmlformats.org/spreadsheetml/2006/main">
  <authors>
    <author>Celia Vel?squez</author>
  </authors>
  <commentList>
    <comment ref="O24" authorId="0">
      <text>
        <r>
          <rPr>
            <b/>
            <sz val="9"/>
            <rFont val="Tahoma"/>
            <family val="2"/>
          </rPr>
          <t>Esta casilla corresponde a cada actividad POA según su indicador</t>
        </r>
        <r>
          <rPr>
            <sz val="9"/>
            <rFont val="Tahoma"/>
            <family val="2"/>
          </rPr>
          <t xml:space="preserve">
</t>
        </r>
      </text>
    </comment>
    <comment ref="Q24" authorId="0">
      <text>
        <r>
          <rPr>
            <b/>
            <sz val="9"/>
            <rFont val="Tahoma"/>
            <family val="2"/>
          </rPr>
          <t>Esta actividad corresponde al promedio ponderadode todas las actividades POA que cumplen la meta PA</t>
        </r>
        <r>
          <rPr>
            <sz val="9"/>
            <rFont val="Tahoma"/>
            <family val="2"/>
          </rPr>
          <t xml:space="preserve">
</t>
        </r>
      </text>
    </comment>
  </commentList>
</comments>
</file>

<file path=xl/sharedStrings.xml><?xml version="1.0" encoding="utf-8"?>
<sst xmlns="http://schemas.openxmlformats.org/spreadsheetml/2006/main" count="118" uniqueCount="100">
  <si>
    <t>DICIEMBRE</t>
  </si>
  <si>
    <t>TOTAL</t>
  </si>
  <si>
    <t>PRESUPUESTO</t>
  </si>
  <si>
    <t>VALOR ($)</t>
  </si>
  <si>
    <t>Presupuesto asignado inicialmente</t>
  </si>
  <si>
    <t xml:space="preserve">LINEA ESTRATEGICA DEL PGAR: </t>
  </si>
  <si>
    <t>Adición o ajuste (1):</t>
  </si>
  <si>
    <t>(+ o -)</t>
  </si>
  <si>
    <t>Adición o ajuste (2):</t>
  </si>
  <si>
    <t>Adición o ajuste (3):</t>
  </si>
  <si>
    <t>Adición o ajuste (4):</t>
  </si>
  <si>
    <t>No.</t>
  </si>
  <si>
    <t>LOCALIZACION  (Región, municipio, zona o área)</t>
  </si>
  <si>
    <t>FIRMA</t>
  </si>
  <si>
    <t>NOMBRE</t>
  </si>
  <si>
    <t>CARGO / ROL</t>
  </si>
  <si>
    <t>FECHA</t>
  </si>
  <si>
    <t>% DE AVANCE FÍSICO ACUMULADO</t>
  </si>
  <si>
    <t>CORPORACIÓN AUTÓNOMA REGIONAL DE BOYACÁ</t>
  </si>
  <si>
    <t>FORMATO DE REGISTRO</t>
  </si>
  <si>
    <t>SISTEMA INTEGRADO DE GESTIÓN DE LA CALIDAD</t>
  </si>
  <si>
    <t>CONTROL Y SEGUIMIENTO PLANES OPERATIVOS - POAS</t>
  </si>
  <si>
    <t>FEV-18</t>
  </si>
  <si>
    <t>Página 1 de 1</t>
  </si>
  <si>
    <t xml:space="preserve">EVALUACIÓN A FIN DE: Marque X </t>
  </si>
  <si>
    <t>RESULTADO DEL INDICADOR A LA FECHA DE CORTE</t>
  </si>
  <si>
    <t>PRESUPUESTO
ACTIVIDAD
($)</t>
  </si>
  <si>
    <t>VALOR COMPROMETIDO ($)
ACTIVIDAD</t>
  </si>
  <si>
    <t>% DE EJECUCIÓN
PRESUPUESTAL</t>
  </si>
  <si>
    <t>PROGRAMA PLAN DE ACCION:</t>
  </si>
  <si>
    <t>RUBRO PRESUPUESTAL</t>
  </si>
  <si>
    <t>Adición o ajuste (5):</t>
  </si>
  <si>
    <t>Adición o ajuste (6):</t>
  </si>
  <si>
    <t>Adición o ajuste (7):</t>
  </si>
  <si>
    <t>Adición o ajuste (8):</t>
  </si>
  <si>
    <t>Adición o ajuste (12):</t>
  </si>
  <si>
    <t>Adición o ajuste (13):</t>
  </si>
  <si>
    <t>Fecha de la versión</t>
  </si>
  <si>
    <t>Versión POA a evaluar</t>
  </si>
  <si>
    <t>Total asignado</t>
  </si>
  <si>
    <t>OBSERVACIONES (SEGÚN APLIQUE)</t>
  </si>
  <si>
    <t>ELABORÓ</t>
  </si>
  <si>
    <t>INDICADORES POA DE RENDIMIENTO O GESTION</t>
  </si>
  <si>
    <t xml:space="preserve">METAS MATRIZ ACCIONES OPERATIVAS  PROYECTO PA </t>
  </si>
  <si>
    <t>ACTIVIDADES  POA</t>
  </si>
  <si>
    <t>EVALUACIÓN MISIONAL</t>
  </si>
  <si>
    <t>VALOR PAGADO ($)
ACTIVIDAD</t>
  </si>
  <si>
    <t>% DE EJECUCIÓN
SOBRE PAGOS</t>
  </si>
  <si>
    <t>AÑO:</t>
  </si>
  <si>
    <t>X</t>
  </si>
  <si>
    <t>SUBPROGRAMA PLAN DE ACCIÓN:</t>
  </si>
  <si>
    <t xml:space="preserve">PROYECTO </t>
  </si>
  <si>
    <t>APROBÓ</t>
  </si>
  <si>
    <t>LUZ DEYANIRA GONZALEZ CASTILLO</t>
  </si>
  <si>
    <t>Subdirectora de Planeación y Sistemas de Información</t>
  </si>
  <si>
    <t>JAIRO IGNACIO GARCIA RODRIGUEZ</t>
  </si>
  <si>
    <t>Subdirector de Ecosistemas y Gestión Ambiental</t>
  </si>
  <si>
    <t xml:space="preserve">MES EVALUADO </t>
  </si>
  <si>
    <r>
      <rPr>
        <b/>
        <sz val="10"/>
        <rFont val="Arial"/>
        <family val="2"/>
      </rPr>
      <t>FUENTE DE VERIFICACION DE EVIDENCIAS REPORTADAS</t>
    </r>
    <r>
      <rPr>
        <sz val="10"/>
        <rFont val="Arial"/>
        <family val="0"/>
      </rPr>
      <t xml:space="preserve"> 
(Señalar ruta magnetica o fisica de acceso a la evidencia)</t>
    </r>
  </si>
  <si>
    <t>CONOCIMIENTO, CONSERVACIÓN Y USO DE LOS RECURSOS NATURALES Y LA BIODIVERSIDAD</t>
  </si>
  <si>
    <t>Conservación, Restauración y Manejo de Ecosistemas y Biodiversidad</t>
  </si>
  <si>
    <t>Implementación de estrategias para la  conservación y la restauración de ecosistemas</t>
  </si>
  <si>
    <t xml:space="preserve"> Restauración en áreas con vocación forestal, áreas para la conservación de los recursos naturales y/o áreas con suelos degradados</t>
  </si>
  <si>
    <t>Restaurar, rehabilitar, recuperar y/o mantener áreas priorizadas.</t>
  </si>
  <si>
    <t>Iniciar procesos de Conservación de bosques en el territorio de la Comunidad U'wa - Bocota</t>
  </si>
  <si>
    <t>Mantenimiento de proyectos de restauración, rehabilitación y/o recuperación; en ecosistemas estratégicos</t>
  </si>
  <si>
    <t>Mantenimiento a 25 has del proyecto de restauración, rehabilitación y/o recuperación; en el territorio U'wa</t>
  </si>
  <si>
    <t>Contrato para garantizar la Producción de material vegetal para el mantenimiento de los proyectos de Restauración en los municipios de la jurisdicción.</t>
  </si>
  <si>
    <t>JUNIO</t>
  </si>
  <si>
    <t>NOVIEMBRE</t>
  </si>
  <si>
    <t>Versión 0</t>
  </si>
  <si>
    <t>Apoyo a las acciones de Restauración activa y pasiva en la jurisdicción de Corpoboyaca.</t>
  </si>
  <si>
    <t>2% de  procesos de Conservación de bosques en el territorio de la Comunidad U'wa - Bocota</t>
  </si>
  <si>
    <t>2% de procesos de restauración para conservación de 2 especies de pino colombiano que se encuentra en amenaza en la Jurisdicción de Corpoboyaca</t>
  </si>
  <si>
    <t>5% de Apoyo a las acciones de Restauración activa y pasiva en la jurisdicción de Corpoboyaca.</t>
  </si>
  <si>
    <t>Procesos iniciados en  territorio de la comunidad U´wa-Bocota</t>
  </si>
  <si>
    <t>Procesos iniciados para conservacion de 2 especies de pino colombiano que se encuentran amenazados</t>
  </si>
  <si>
    <t>% de acciones paoyadas de restauracion activa y pasiva</t>
  </si>
  <si>
    <t>Mantenimiento de proyectos de restauración activa y pasiva en la jurisdicción de CORPOBOYACA</t>
  </si>
  <si>
    <t>1 contrato suscrito para la produccion material y vegetal</t>
  </si>
  <si>
    <t>25 hectareas con mantenimiento en territorio U´wa</t>
  </si>
  <si>
    <t xml:space="preserve">425 hectareas con mantenimiento en proyectos de restayracion en en la </t>
  </si>
  <si>
    <t>No de contratos suscritos/No. De contratos programados</t>
  </si>
  <si>
    <t>No. De hectareas con mantenimiento/No. De hectareas programadas para mantenimiento</t>
  </si>
  <si>
    <t>No. De hectareas con mantenimiento en proyectos de restauracion activa y pasiva/No. De hectareas programadas para mantenimiento</t>
  </si>
  <si>
    <t>Carpeta del convenio  2017-028 que se encuentra en la oficina de Gestión Contratación, de la Secretaria General y Juridica.</t>
  </si>
  <si>
    <t>Carpeta del contrato CDS 2017-241 que se encuentra en la oficina de Gestión Contratación, de la Secretaria General y Juridica.</t>
  </si>
  <si>
    <t>% de acciones apoyadas de restauracion activa y pasiva</t>
  </si>
  <si>
    <t>Carpeta del contrato 2018-052 que se encuentra en la oficina de Gestión Contratación, de la Secretaria General y Juridica.
Carpeta del contrato 2018-053 que se encuentra en la oficina de Gestión Contratación, de la Secretaria General y Juridica. Se encuentran evidencias de la ejecución en RED/ECOSISTEMAS19/COMPARTIDA19/110-15CONTRATOSPERSONALTECNICO/SUPERVISIONES/2018</t>
  </si>
  <si>
    <t>ECOSISTEMAS22/G:\COMPARTIDA\CORPOBOYACA 2018/PROCESO PINO COLOMBIANO</t>
  </si>
  <si>
    <t xml:space="preserve">Se continua con el Contrato de servicios CDS 2017- 241 con la firma CORTECNA Corporación, para ejecutar actividades de producción de material vegetal parea los diferentes proyectos. Se realiza la producción de material vegetal para al vigencia 2018 en cumplimiento de los produc tos del contrato.  </t>
  </si>
  <si>
    <t>MAYO</t>
  </si>
  <si>
    <t xml:space="preserve">Se tienen las cotizaciones de la empresa Geoambiente SAS y Huertos Verdes, las cuales se pasaron a la subdirección Administrativa y Financiera para la realización del respectivo estudio de Mercadeo. 
Se espera entregar los estudios previos a la oficina de contratación, una vez se reciba el respectivo estudio de mercadeo. </t>
  </si>
  <si>
    <t>425 hectareas con mantenimiento en proyectos de restayracion en en la jurisdicción</t>
  </si>
  <si>
    <t>Iniciar procesos de restauración para conservación de 3 especies de pino colombiano que se encuentra en amenaza en la Jurisdicción de Corpoboyaca</t>
  </si>
  <si>
    <t>2% de procesos de restauración para conservación de 3 especies de pino colombiano que se encuentra en amenaza en la Jurisdicción de Corpoboyaca</t>
  </si>
  <si>
    <t>Procesos iniciados para conservacion de 3 especies de pino colombiano que se encuentran amenazados</t>
  </si>
  <si>
    <t>Convenio con la fundación U'wa KARIT IBITA CNV 2017-028. Acta de inicio del 20 de octubre de 2017. Se vienen adelantando actividades de producción de material vegetal en los dos (2) viveros comunitarios para el establecimiento en el territorio U'wa.
Se realizó recorrido de seguimiento al proyecto con la comunidad del 10 al 25 de mayo, participando igualmente en los dos (2) encuentros de intercabio intercultural previstos para este primer semestre. De igual manera se recibieron 500 Chácaras o Mochilas U'wa y se visitó a uno de los 20 artesanos que las están elaborando. 
A la esperea de que la fundación Karit Ibita presente el informe de avance de actividades a 30 de junio a fin de autorizar el segundo desembolso.</t>
  </si>
  <si>
    <t>Convenio con la fundación U'wa KARIT IBITA CNV 2017-028. Acta de inicio del 20 de octubre de 2017. Se vienen adelantando actividades de producción de material vegetal en los dos (2) viveros comunitarios para el establecimiento en el territorio U'wa.
Se realizó seguimiento a las actividades pactadas en el marco del convenio, para lo cual se pudo evidenciar la producción del material vegetal en los dos viveros y en predios de la misma comunidad, ya que en esta actividad estan participando varias familias. Igualmente se participó en los dos encuentros interculturales previstos con las dos comunidades.
Se verifico igualmente el mantenimineto a las plantaciones del 2016 y la siembra de 2500 plantulas como reposición a la mortalidad presentada a la fecha.
A la esperea de que la fundación Karit Ibita presente el informe de avance de actividades a 30 de junio a fin de autorizar el segundo desembolso.</t>
  </si>
  <si>
    <t xml:space="preserve">
Los técnicos han cuantificado las acciones a desarrollar en cuanto al mantenimiento y protección forestal de los establecimientos y aislamientos desarrollados en los proyectos de restauración ejecutados en los municipios de Otanche y Puerto Boyacá, aproximadamente se ha avanzado en un 40% del área, calculando labores y materiales para el mantenimiento. Se han entregado materiales y plántulas para los procesos de mantenimiento de los establecimientos realizados. Se han efectuado recorridos por los predios aislados y se han efectuado reparaciones a los cercos de protección. Tanto en el municipio de Otanche como de Puerto Boyacá
</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</si>
</sst>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 #,##0.00_ ;_ * \-#,##0.00_ ;_ * &quot;-&quot;??_ ;_ @_ "/>
    <numFmt numFmtId="187" formatCode="_(* #,##0_);_(* \(#,##0\);_(* &quot;-&quot;??_);_(@_)"/>
    <numFmt numFmtId="188" formatCode="_-[$$-340A]\ * #,##0_-;\-[$$-340A]\ * #,##0_-;_-[$$-340A]\ * &quot;-&quot;_-;_-@_-"/>
    <numFmt numFmtId="189" formatCode="[$-240A]dddd\,\ dd&quot; de &quot;mmmm&quot; de &quot;yyyy"/>
    <numFmt numFmtId="190" formatCode="[$-240A]h:mm:ss\ AM/PM"/>
    <numFmt numFmtId="191" formatCode="_(* #,##0.0_);_(* \(#,##0.0\);_(* &quot;-&quot;??_);_(@_)"/>
    <numFmt numFmtId="192" formatCode="0.0%"/>
    <numFmt numFmtId="193" formatCode="0.000%"/>
    <numFmt numFmtId="194" formatCode="0.0000%"/>
    <numFmt numFmtId="195" formatCode="0.00000%"/>
    <numFmt numFmtId="196" formatCode="_(&quot;$&quot;\ * #,##0_);_(&quot;$&quot;\ * \(#,##0\);_(&quot;$&quot;\ * &quot;-&quot;??_);_(@_)"/>
    <numFmt numFmtId="197" formatCode="#,##0.000"/>
    <numFmt numFmtId="198" formatCode="_(&quot;$&quot;\ * #,##0.000_);_(&quot;$&quot;\ * \(#,##0.000\);_(&quot;$&quot;\ * &quot;-&quot;??_);_(@_)"/>
    <numFmt numFmtId="199" formatCode="_(&quot;$&quot;\ * #,##0.0000_);_(&quot;$&quot;\ * \(#,##0.0000\);_(&quot;$&quot;\ * &quot;-&quot;??_);_(@_)"/>
    <numFmt numFmtId="200" formatCode="_(&quot;$&quot;\ * #,##0.0_);_(&quot;$&quot;\ * \(#,##0.0\);_(&quot;$&quot;\ * &quot;-&quot;??_);_(@_)"/>
  </numFmts>
  <fonts count="38">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Arial"/>
      <family val="2"/>
    </font>
    <font>
      <b/>
      <sz val="10"/>
      <name val="Arial"/>
      <family val="2"/>
    </font>
    <font>
      <sz val="8"/>
      <name val="Arial"/>
      <family val="2"/>
    </font>
    <font>
      <sz val="12"/>
      <name val="Arial"/>
      <family val="2"/>
    </font>
    <font>
      <sz val="14"/>
      <name val="Arial"/>
      <family val="2"/>
    </font>
    <font>
      <b/>
      <sz val="9"/>
      <name val="Arial"/>
      <family val="2"/>
    </font>
    <font>
      <b/>
      <sz val="16"/>
      <name val="Arial"/>
      <family val="2"/>
    </font>
    <font>
      <sz val="9"/>
      <name val="Tahoma"/>
      <family val="2"/>
    </font>
    <font>
      <b/>
      <sz val="9"/>
      <name val="Tahoma"/>
      <family val="2"/>
    </font>
    <font>
      <sz val="12"/>
      <color indexed="8"/>
      <name val="Arial"/>
      <family val="2"/>
    </font>
    <font>
      <sz val="11"/>
      <name val="Arial"/>
      <family val="2"/>
    </font>
    <font>
      <u val="single"/>
      <sz val="10"/>
      <color indexed="12"/>
      <name val="Arial"/>
      <family val="2"/>
    </font>
    <font>
      <u val="single"/>
      <sz val="10"/>
      <color indexed="20"/>
      <name val="Arial"/>
      <family val="2"/>
    </font>
    <font>
      <sz val="10"/>
      <color indexed="10"/>
      <name val="Arial"/>
      <family val="2"/>
    </font>
    <font>
      <b/>
      <sz val="10"/>
      <color indexed="8"/>
      <name val="Arial"/>
      <family val="2"/>
    </font>
    <font>
      <u val="single"/>
      <sz val="10"/>
      <color theme="10"/>
      <name val="Arial"/>
      <family val="2"/>
    </font>
    <font>
      <u val="single"/>
      <sz val="10"/>
      <color theme="11"/>
      <name val="Arial"/>
      <family val="2"/>
    </font>
    <font>
      <b/>
      <sz val="10"/>
      <color theme="1"/>
      <name val="Arial"/>
      <family val="2"/>
    </font>
    <font>
      <sz val="10"/>
      <color rgb="FFFF0000"/>
      <name val="Arial"/>
      <family val="2"/>
    </font>
    <font>
      <b/>
      <sz val="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6" tint="0.5999900102615356"/>
        <bgColor indexed="64"/>
      </patternFill>
    </fill>
    <fill>
      <patternFill patternType="solid">
        <fgColor rgb="FFFFFF00"/>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right/>
      <top/>
      <bottom style="medium"/>
    </border>
    <border>
      <left style="thin"/>
      <right style="thin"/>
      <top style="medium"/>
      <bottom style="thin"/>
    </border>
    <border>
      <left style="thin"/>
      <right style="thin"/>
      <top style="thin"/>
      <bottom/>
    </border>
    <border>
      <left style="medium"/>
      <right style="thin"/>
      <top style="medium"/>
      <bottom style="medium"/>
    </border>
    <border>
      <left/>
      <right style="thin"/>
      <top/>
      <bottom style="medium"/>
    </border>
    <border>
      <left style="thin"/>
      <right style="thin"/>
      <top/>
      <bottom style="medium"/>
    </border>
    <border>
      <left style="thin"/>
      <right style="thin"/>
      <top style="medium"/>
      <bottom style="medium"/>
    </border>
    <border>
      <left/>
      <right style="thin"/>
      <top style="thin"/>
      <bottom style="thin"/>
    </border>
    <border>
      <left style="medium"/>
      <right style="medium"/>
      <top style="medium"/>
      <bottom style="medium"/>
    </border>
    <border>
      <left/>
      <right style="thin"/>
      <top style="thin"/>
      <bottom/>
    </border>
    <border>
      <left/>
      <right style="thin"/>
      <top/>
      <bottom/>
    </border>
    <border>
      <left style="thin"/>
      <right/>
      <top style="thin"/>
      <bottom style="thin"/>
    </border>
    <border>
      <left/>
      <right/>
      <top style="thin"/>
      <bottom style="thin"/>
    </border>
    <border>
      <left style="thin"/>
      <right style="thin"/>
      <top/>
      <bottom/>
    </border>
    <border>
      <left style="thin"/>
      <right style="thin"/>
      <top/>
      <bottom style="thin"/>
    </border>
    <border>
      <left style="thin"/>
      <right/>
      <top style="thin"/>
      <bottom/>
    </border>
    <border>
      <left/>
      <right/>
      <top style="thin"/>
      <bottom/>
    </border>
    <border>
      <left style="thin"/>
      <right/>
      <top/>
      <bottom/>
    </border>
    <border>
      <left style="thin"/>
      <right/>
      <top/>
      <bottom style="thin"/>
    </border>
    <border>
      <left/>
      <right/>
      <top/>
      <bottom style="thin"/>
    </border>
    <border>
      <left/>
      <right style="thin"/>
      <top/>
      <bottom style="thin"/>
    </border>
    <border>
      <left style="medium"/>
      <right/>
      <top style="medium"/>
      <bottom style="thin"/>
    </border>
    <border>
      <left/>
      <right/>
      <top style="medium"/>
      <bottom style="thin"/>
    </border>
    <border>
      <left style="medium"/>
      <right/>
      <top style="thin"/>
      <bottom/>
    </border>
    <border>
      <left style="medium"/>
      <right/>
      <top/>
      <bottom/>
    </border>
    <border>
      <left style="medium"/>
      <right/>
      <top/>
      <bottom style="medium"/>
    </border>
    <border>
      <left style="medium"/>
      <right>
        <color indexed="63"/>
      </right>
      <top style="medium"/>
      <bottom>
        <color indexed="63"/>
      </bottom>
    </border>
    <border>
      <left>
        <color indexed="63"/>
      </left>
      <right>
        <color indexed="63"/>
      </right>
      <top style="medium"/>
      <bottom>
        <color indexed="63"/>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9"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6"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10" fillId="22" borderId="0" applyNumberFormat="0" applyBorder="0" applyAlignment="0" applyProtection="0"/>
    <xf numFmtId="0" fontId="0" fillId="23"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210">
    <xf numFmtId="0" fontId="0" fillId="0" borderId="0" xfId="0" applyAlignment="1">
      <alignment/>
    </xf>
    <xf numFmtId="0" fontId="0" fillId="0" borderId="0" xfId="0" applyAlignment="1" applyProtection="1">
      <alignment vertical="center"/>
      <protection locked="0"/>
    </xf>
    <xf numFmtId="0" fontId="22" fillId="0" borderId="10" xfId="0" applyFont="1" applyFill="1" applyBorder="1" applyAlignment="1" applyProtection="1">
      <alignment horizontal="center" vertical="center"/>
      <protection locked="0"/>
    </xf>
    <xf numFmtId="14" fontId="22" fillId="0" borderId="10" xfId="0" applyNumberFormat="1"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locked="0"/>
    </xf>
    <xf numFmtId="0" fontId="20" fillId="0" borderId="0" xfId="0" applyFont="1" applyBorder="1" applyAlignment="1" applyProtection="1">
      <alignment vertical="center"/>
      <protection locked="0"/>
    </xf>
    <xf numFmtId="49" fontId="20" fillId="0" borderId="0" xfId="64" applyNumberFormat="1" applyFont="1" applyBorder="1" applyAlignment="1" applyProtection="1">
      <alignment vertical="center"/>
      <protection locked="0"/>
    </xf>
    <xf numFmtId="49" fontId="20" fillId="0" borderId="0" xfId="64" applyNumberFormat="1" applyFont="1" applyFill="1" applyBorder="1" applyAlignment="1" applyProtection="1">
      <alignment horizontal="center" vertical="center"/>
      <protection locked="0"/>
    </xf>
    <xf numFmtId="0" fontId="0" fillId="0" borderId="0" xfId="0" applyAlignment="1" applyProtection="1">
      <alignment horizontal="left" vertical="center"/>
      <protection locked="0"/>
    </xf>
    <xf numFmtId="49" fontId="0" fillId="0" borderId="0" xfId="64" applyNumberFormat="1" applyFont="1" applyAlignment="1" applyProtection="1">
      <alignment vertical="center"/>
      <protection locked="0"/>
    </xf>
    <xf numFmtId="3" fontId="0" fillId="0" borderId="0" xfId="0" applyNumberFormat="1" applyAlignment="1" applyProtection="1">
      <alignment vertical="center"/>
      <protection locked="0"/>
    </xf>
    <xf numFmtId="0" fontId="2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2" fillId="0" borderId="0" xfId="0" applyFont="1" applyBorder="1" applyAlignment="1" applyProtection="1">
      <alignment horizontal="center" vertical="center"/>
      <protection/>
    </xf>
    <xf numFmtId="0" fontId="19" fillId="17" borderId="1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xf>
    <xf numFmtId="0" fontId="0" fillId="0" borderId="11" xfId="0" applyBorder="1" applyAlignment="1" applyProtection="1">
      <alignment vertical="center"/>
      <protection/>
    </xf>
    <xf numFmtId="0" fontId="20" fillId="0" borderId="11" xfId="0" applyFont="1" applyBorder="1" applyAlignment="1" applyProtection="1">
      <alignment vertical="center"/>
      <protection/>
    </xf>
    <xf numFmtId="0" fontId="20" fillId="0" borderId="0" xfId="0" applyFont="1" applyBorder="1" applyAlignment="1" applyProtection="1">
      <alignment horizontal="left" vertical="center"/>
      <protection/>
    </xf>
    <xf numFmtId="0" fontId="20" fillId="0" borderId="0" xfId="0" applyFont="1" applyBorder="1" applyAlignment="1" applyProtection="1">
      <alignment vertical="center"/>
      <protection/>
    </xf>
    <xf numFmtId="0" fontId="19" fillId="16" borderId="12" xfId="0" applyFont="1" applyFill="1" applyBorder="1" applyAlignment="1" applyProtection="1">
      <alignment horizontal="center" vertical="center"/>
      <protection/>
    </xf>
    <xf numFmtId="0" fontId="19" fillId="0" borderId="13" xfId="0" applyFont="1" applyFill="1" applyBorder="1" applyAlignment="1" applyProtection="1">
      <alignment horizontal="justify" vertical="center"/>
      <protection/>
    </xf>
    <xf numFmtId="3" fontId="0" fillId="0" borderId="10" xfId="0" applyNumberFormat="1" applyFont="1" applyFill="1" applyBorder="1" applyAlignment="1" applyProtection="1">
      <alignment horizontal="right" vertical="center"/>
      <protection/>
    </xf>
    <xf numFmtId="3" fontId="0" fillId="0" borderId="0" xfId="0" applyNumberFormat="1" applyFont="1" applyFill="1" applyBorder="1" applyAlignment="1" applyProtection="1">
      <alignment horizontal="right" vertical="center"/>
      <protection/>
    </xf>
    <xf numFmtId="0" fontId="19" fillId="0" borderId="1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3" fontId="0" fillId="0" borderId="10" xfId="0" applyNumberFormat="1" applyFont="1" applyFill="1" applyBorder="1" applyAlignment="1" applyProtection="1">
      <alignment horizontal="left" vertical="center"/>
      <protection/>
    </xf>
    <xf numFmtId="3" fontId="0" fillId="0" borderId="0" xfId="0" applyNumberFormat="1" applyFont="1" applyFill="1" applyBorder="1" applyAlignment="1" applyProtection="1">
      <alignment horizontal="left" vertical="center"/>
      <protection/>
    </xf>
    <xf numFmtId="188" fontId="20" fillId="0" borderId="0" xfId="0" applyNumberFormat="1" applyFont="1" applyFill="1" applyBorder="1" applyAlignment="1" applyProtection="1">
      <alignment horizontal="center" vertical="center"/>
      <protection/>
    </xf>
    <xf numFmtId="0" fontId="19" fillId="0" borderId="10" xfId="0" applyFont="1" applyBorder="1" applyAlignment="1" applyProtection="1">
      <alignment horizontal="justify" vertical="center" wrapText="1"/>
      <protection/>
    </xf>
    <xf numFmtId="0" fontId="19" fillId="16" borderId="14" xfId="0" applyFont="1" applyFill="1" applyBorder="1" applyAlignment="1" applyProtection="1">
      <alignment horizontal="center" vertical="center"/>
      <protection/>
    </xf>
    <xf numFmtId="0" fontId="19" fillId="16" borderId="15" xfId="0" applyFont="1" applyFill="1" applyBorder="1" applyAlignment="1" applyProtection="1">
      <alignment horizontal="center" vertical="center"/>
      <protection/>
    </xf>
    <xf numFmtId="187" fontId="19" fillId="0" borderId="16" xfId="0" applyNumberFormat="1" applyFont="1" applyFill="1" applyBorder="1" applyAlignment="1" applyProtection="1">
      <alignment horizontal="left" vertical="center"/>
      <protection/>
    </xf>
    <xf numFmtId="187" fontId="19" fillId="0" borderId="17" xfId="65" applyNumberFormat="1" applyFont="1" applyFill="1" applyBorder="1" applyAlignment="1" applyProtection="1">
      <alignment horizontal="left" vertical="center" wrapText="1"/>
      <protection/>
    </xf>
    <xf numFmtId="0" fontId="0" fillId="0" borderId="0" xfId="0" applyAlignment="1" applyProtection="1">
      <alignment vertical="center"/>
      <protection/>
    </xf>
    <xf numFmtId="0" fontId="0" fillId="0" borderId="18" xfId="0" applyBorder="1" applyAlignment="1" applyProtection="1">
      <alignment horizontal="center" vertical="center"/>
      <protection/>
    </xf>
    <xf numFmtId="0" fontId="0" fillId="0" borderId="10" xfId="0" applyBorder="1" applyAlignment="1" applyProtection="1">
      <alignment horizontal="justify" vertical="center"/>
      <protection/>
    </xf>
    <xf numFmtId="9" fontId="0" fillId="0" borderId="19" xfId="64" applyNumberFormat="1" applyFont="1" applyFill="1" applyBorder="1" applyAlignment="1" applyProtection="1">
      <alignment horizontal="center" vertical="center"/>
      <protection/>
    </xf>
    <xf numFmtId="9" fontId="0" fillId="0" borderId="0" xfId="64" applyNumberFormat="1" applyFont="1" applyFill="1" applyBorder="1" applyAlignment="1" applyProtection="1">
      <alignment horizontal="center" vertical="center"/>
      <protection/>
    </xf>
    <xf numFmtId="3" fontId="0" fillId="0" borderId="0" xfId="0" applyNumberFormat="1" applyFill="1" applyBorder="1" applyAlignment="1" applyProtection="1">
      <alignment vertical="center"/>
      <protection/>
    </xf>
    <xf numFmtId="1" fontId="0" fillId="0" borderId="10" xfId="0" applyNumberFormat="1" applyFont="1" applyFill="1" applyBorder="1" applyAlignment="1" applyProtection="1">
      <alignment horizontal="justify" vertical="center" wrapText="1"/>
      <protection/>
    </xf>
    <xf numFmtId="0" fontId="19" fillId="0" borderId="10" xfId="0" applyFont="1" applyBorder="1" applyAlignment="1" applyProtection="1">
      <alignment vertical="center" wrapText="1"/>
      <protection/>
    </xf>
    <xf numFmtId="3" fontId="0" fillId="0" borderId="0" xfId="0" applyNumberFormat="1" applyFont="1" applyFill="1" applyBorder="1" applyAlignment="1">
      <alignment horizontal="justify" vertical="center" wrapText="1"/>
    </xf>
    <xf numFmtId="0" fontId="19" fillId="24" borderId="0" xfId="0" applyFont="1" applyFill="1" applyBorder="1" applyAlignment="1" applyProtection="1">
      <alignment horizontal="center" vertical="center"/>
      <protection/>
    </xf>
    <xf numFmtId="0" fontId="19" fillId="0" borderId="0" xfId="0" applyFont="1" applyBorder="1" applyAlignment="1" applyProtection="1">
      <alignment horizontal="right" vertical="center"/>
      <protection/>
    </xf>
    <xf numFmtId="0" fontId="19" fillId="0" borderId="0" xfId="0" applyFont="1" applyFill="1" applyBorder="1" applyAlignment="1" applyProtection="1">
      <alignment horizontal="center" vertical="center"/>
      <protection locked="0"/>
    </xf>
    <xf numFmtId="0" fontId="0" fillId="0" borderId="20" xfId="0" applyFont="1" applyBorder="1" applyAlignment="1">
      <alignment vertical="center" wrapText="1"/>
    </xf>
    <xf numFmtId="0" fontId="0" fillId="0" borderId="21" xfId="0" applyFont="1" applyBorder="1" applyAlignment="1">
      <alignment vertical="center" wrapText="1"/>
    </xf>
    <xf numFmtId="0" fontId="19" fillId="0" borderId="22" xfId="0" applyFont="1" applyFill="1" applyBorder="1" applyAlignment="1" applyProtection="1">
      <alignment horizontal="left" vertical="center"/>
      <protection/>
    </xf>
    <xf numFmtId="3" fontId="0" fillId="0" borderId="13" xfId="0" applyNumberFormat="1" applyFont="1" applyFill="1" applyBorder="1" applyAlignment="1" applyProtection="1">
      <alignment horizontal="left" vertical="center"/>
      <protection/>
    </xf>
    <xf numFmtId="3" fontId="19" fillId="0" borderId="10" xfId="0" applyNumberFormat="1" applyFont="1" applyFill="1" applyBorder="1" applyAlignment="1" applyProtection="1">
      <alignment horizontal="right" vertical="center"/>
      <protection/>
    </xf>
    <xf numFmtId="0" fontId="0" fillId="0" borderId="0" xfId="0" applyAlignment="1">
      <alignment vertical="center"/>
    </xf>
    <xf numFmtId="0" fontId="21" fillId="0" borderId="0" xfId="0" applyFont="1" applyBorder="1" applyAlignment="1">
      <alignment vertical="center"/>
    </xf>
    <xf numFmtId="0" fontId="21" fillId="0" borderId="10" xfId="0" applyFont="1" applyBorder="1" applyAlignment="1">
      <alignment vertical="center"/>
    </xf>
    <xf numFmtId="14" fontId="21" fillId="0" borderId="10" xfId="0" applyNumberFormat="1" applyFont="1" applyBorder="1" applyAlignment="1">
      <alignment vertical="center"/>
    </xf>
    <xf numFmtId="9" fontId="0" fillId="0" borderId="10" xfId="64" applyNumberFormat="1" applyFont="1" applyBorder="1" applyAlignment="1" applyProtection="1">
      <alignment horizontal="center" vertical="center" wrapText="1"/>
      <protection/>
    </xf>
    <xf numFmtId="9" fontId="19" fillId="0" borderId="10" xfId="71" applyFont="1" applyBorder="1" applyAlignment="1" applyProtection="1">
      <alignment horizontal="center" vertical="center"/>
      <protection locked="0"/>
    </xf>
    <xf numFmtId="14" fontId="0" fillId="0" borderId="10" xfId="0" applyNumberFormat="1" applyFont="1" applyBorder="1" applyAlignment="1" applyProtection="1">
      <alignment horizontal="center" vertical="center"/>
      <protection/>
    </xf>
    <xf numFmtId="14" fontId="0" fillId="0" borderId="22" xfId="0" applyNumberFormat="1" applyFont="1" applyBorder="1" applyAlignment="1" applyProtection="1">
      <alignment vertical="top" wrapText="1"/>
      <protection/>
    </xf>
    <xf numFmtId="14" fontId="0" fillId="0" borderId="23" xfId="0" applyNumberFormat="1" applyFont="1" applyBorder="1" applyAlignment="1" applyProtection="1">
      <alignment vertical="top" wrapText="1"/>
      <protection/>
    </xf>
    <xf numFmtId="14" fontId="0" fillId="0" borderId="0" xfId="0" applyNumberFormat="1" applyFont="1" applyBorder="1" applyAlignment="1" applyProtection="1">
      <alignment vertical="top" wrapText="1"/>
      <protection/>
    </xf>
    <xf numFmtId="3" fontId="19" fillId="24" borderId="0" xfId="0" applyNumberFormat="1" applyFont="1" applyFill="1" applyBorder="1" applyAlignment="1" applyProtection="1">
      <alignment horizontal="right" vertical="center"/>
      <protection/>
    </xf>
    <xf numFmtId="9" fontId="0" fillId="0" borderId="10" xfId="71" applyNumberFormat="1" applyFont="1" applyBorder="1" applyAlignment="1" applyProtection="1">
      <alignment horizontal="center" vertical="center" wrapText="1"/>
      <protection locked="0"/>
    </xf>
    <xf numFmtId="0" fontId="0" fillId="0" borderId="10" xfId="64" applyNumberFormat="1" applyFont="1" applyBorder="1" applyAlignment="1" applyProtection="1">
      <alignment horizontal="center" vertical="center" wrapText="1"/>
      <protection locked="0"/>
    </xf>
    <xf numFmtId="10" fontId="0" fillId="0" borderId="10" xfId="71" applyNumberFormat="1" applyFont="1" applyBorder="1" applyAlignment="1" applyProtection="1">
      <alignment horizontal="center" vertical="center" wrapText="1"/>
      <protection locked="0"/>
    </xf>
    <xf numFmtId="0" fontId="0" fillId="0" borderId="10" xfId="64" applyNumberFormat="1" applyFont="1" applyFill="1" applyBorder="1" applyAlignment="1" applyProtection="1">
      <alignment horizontal="center" vertical="center" wrapText="1"/>
      <protection locked="0"/>
    </xf>
    <xf numFmtId="0" fontId="19" fillId="0" borderId="13" xfId="0" applyFont="1" applyBorder="1" applyAlignment="1" applyProtection="1">
      <alignment horizontal="justify" vertical="center" wrapText="1"/>
      <protection/>
    </xf>
    <xf numFmtId="0" fontId="0" fillId="0" borderId="10" xfId="0" applyFont="1" applyBorder="1" applyAlignment="1">
      <alignment vertical="center" wrapText="1"/>
    </xf>
    <xf numFmtId="187" fontId="0" fillId="24" borderId="10" xfId="65" applyNumberFormat="1" applyFont="1" applyFill="1" applyBorder="1" applyAlignment="1">
      <alignment horizontal="right" vertical="center" wrapText="1"/>
    </xf>
    <xf numFmtId="9" fontId="0" fillId="24" borderId="10" xfId="64" applyNumberFormat="1" applyFont="1" applyFill="1" applyBorder="1" applyAlignment="1" applyProtection="1">
      <alignment horizontal="center" vertical="center" wrapText="1"/>
      <protection/>
    </xf>
    <xf numFmtId="187" fontId="0" fillId="24" borderId="10" xfId="0" applyNumberFormat="1" applyFont="1" applyFill="1" applyBorder="1" applyAlignment="1" applyProtection="1">
      <alignment horizontal="center" vertical="center"/>
      <protection locked="0"/>
    </xf>
    <xf numFmtId="9" fontId="19" fillId="24" borderId="10" xfId="71" applyFont="1" applyFill="1" applyBorder="1" applyAlignment="1" applyProtection="1">
      <alignment horizontal="center" vertical="center"/>
      <protection locked="0"/>
    </xf>
    <xf numFmtId="187" fontId="0" fillId="24" borderId="10" xfId="61" applyNumberFormat="1" applyFont="1" applyFill="1" applyBorder="1" applyAlignment="1" applyProtection="1">
      <alignment horizontal="center" vertical="center"/>
      <protection locked="0"/>
    </xf>
    <xf numFmtId="196" fontId="0" fillId="24" borderId="10" xfId="66" applyNumberFormat="1" applyFont="1" applyFill="1" applyBorder="1" applyAlignment="1" applyProtection="1">
      <alignment horizontal="center" vertical="center"/>
      <protection locked="0"/>
    </xf>
    <xf numFmtId="0" fontId="0" fillId="24" borderId="10" xfId="0" applyFont="1" applyFill="1" applyBorder="1" applyAlignment="1" applyProtection="1">
      <alignment horizontal="left" vertical="center" wrapText="1"/>
      <protection/>
    </xf>
    <xf numFmtId="0" fontId="27" fillId="24" borderId="10" xfId="0" applyFont="1" applyFill="1" applyBorder="1" applyAlignment="1">
      <alignment vertical="center" wrapText="1"/>
    </xf>
    <xf numFmtId="0" fontId="27" fillId="0" borderId="13" xfId="0" applyFont="1" applyFill="1" applyBorder="1" applyAlignment="1">
      <alignment vertical="center" wrapText="1"/>
    </xf>
    <xf numFmtId="192" fontId="19" fillId="24" borderId="10" xfId="71" applyNumberFormat="1" applyFont="1" applyFill="1" applyBorder="1" applyAlignment="1" applyProtection="1">
      <alignment horizontal="center" vertical="center"/>
      <protection locked="0"/>
    </xf>
    <xf numFmtId="3" fontId="21" fillId="0" borderId="0" xfId="0" applyNumberFormat="1" applyFont="1" applyBorder="1" applyAlignment="1" applyProtection="1">
      <alignment vertical="center"/>
      <protection locked="0"/>
    </xf>
    <xf numFmtId="0" fontId="27" fillId="25" borderId="13" xfId="0" applyFont="1" applyFill="1" applyBorder="1" applyAlignment="1">
      <alignment vertical="center" wrapText="1"/>
    </xf>
    <xf numFmtId="10" fontId="0" fillId="25" borderId="10" xfId="71" applyNumberFormat="1" applyFont="1" applyFill="1" applyBorder="1" applyAlignment="1" applyProtection="1">
      <alignment horizontal="center" vertical="center" wrapText="1"/>
      <protection locked="0"/>
    </xf>
    <xf numFmtId="9" fontId="0" fillId="25" borderId="10" xfId="71" applyNumberFormat="1" applyFont="1" applyFill="1" applyBorder="1" applyAlignment="1" applyProtection="1">
      <alignment horizontal="center" vertical="center" wrapText="1"/>
      <protection locked="0"/>
    </xf>
    <xf numFmtId="187" fontId="0" fillId="25" borderId="10" xfId="65" applyNumberFormat="1" applyFont="1" applyFill="1" applyBorder="1" applyAlignment="1">
      <alignment horizontal="right" vertical="center" wrapText="1"/>
    </xf>
    <xf numFmtId="49" fontId="0" fillId="25" borderId="10" xfId="64" applyNumberFormat="1" applyFont="1" applyFill="1" applyBorder="1" applyAlignment="1" applyProtection="1">
      <alignment horizontal="justify" vertical="top" wrapText="1"/>
      <protection locked="0"/>
    </xf>
    <xf numFmtId="187" fontId="0" fillId="25" borderId="10" xfId="0" applyNumberFormat="1" applyFill="1" applyBorder="1" applyAlignment="1" applyProtection="1">
      <alignment vertical="center" wrapText="1"/>
      <protection locked="0"/>
    </xf>
    <xf numFmtId="49" fontId="0" fillId="25" borderId="10" xfId="64" applyNumberFormat="1" applyFont="1" applyFill="1" applyBorder="1" applyAlignment="1" applyProtection="1">
      <alignment horizontal="justify" vertical="center" wrapText="1"/>
      <protection locked="0"/>
    </xf>
    <xf numFmtId="0" fontId="0" fillId="25" borderId="13" xfId="0" applyFont="1" applyFill="1" applyBorder="1" applyAlignment="1" applyProtection="1">
      <alignment vertical="center" wrapText="1"/>
      <protection locked="0"/>
    </xf>
    <xf numFmtId="0" fontId="0" fillId="25" borderId="10" xfId="0" applyFont="1" applyFill="1" applyBorder="1" applyAlignment="1" applyProtection="1">
      <alignment horizontal="left" vertical="center" wrapText="1"/>
      <protection/>
    </xf>
    <xf numFmtId="0" fontId="0" fillId="25" borderId="10" xfId="64" applyNumberFormat="1" applyFont="1" applyFill="1" applyBorder="1" applyAlignment="1" applyProtection="1">
      <alignment horizontal="center" vertical="center" wrapText="1"/>
      <protection locked="0"/>
    </xf>
    <xf numFmtId="49" fontId="0" fillId="0" borderId="10" xfId="64" applyNumberFormat="1" applyFont="1" applyBorder="1" applyAlignment="1" applyProtection="1">
      <alignment vertical="center"/>
      <protection locked="0"/>
    </xf>
    <xf numFmtId="49" fontId="0" fillId="26" borderId="10" xfId="64" applyNumberFormat="1" applyFont="1" applyFill="1" applyBorder="1" applyAlignment="1" applyProtection="1">
      <alignment horizontal="justify" vertical="center" wrapText="1"/>
      <protection locked="0"/>
    </xf>
    <xf numFmtId="0" fontId="0" fillId="26" borderId="13" xfId="0" applyFont="1" applyFill="1" applyBorder="1" applyAlignment="1" applyProtection="1">
      <alignment vertical="center" wrapText="1"/>
      <protection locked="0"/>
    </xf>
    <xf numFmtId="0" fontId="0" fillId="26" borderId="10" xfId="0" applyFont="1" applyFill="1" applyBorder="1" applyAlignment="1" applyProtection="1">
      <alignment vertical="center" wrapText="1"/>
      <protection locked="0"/>
    </xf>
    <xf numFmtId="0" fontId="0" fillId="0" borderId="10"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49" fontId="23" fillId="0" borderId="10" xfId="64" applyNumberFormat="1" applyFont="1" applyBorder="1" applyAlignment="1" applyProtection="1">
      <alignment horizontal="center" vertical="center" wrapText="1"/>
      <protection locked="0"/>
    </xf>
    <xf numFmtId="0" fontId="19" fillId="0" borderId="10" xfId="0" applyFont="1" applyBorder="1" applyAlignment="1" applyProtection="1">
      <alignment horizontal="center" vertical="center" wrapText="1"/>
      <protection/>
    </xf>
    <xf numFmtId="0" fontId="19" fillId="0" borderId="10" xfId="0" applyFont="1" applyBorder="1" applyAlignment="1" applyProtection="1">
      <alignment horizontal="center" vertical="center" wrapText="1"/>
      <protection locked="0"/>
    </xf>
    <xf numFmtId="49" fontId="23" fillId="0" borderId="24" xfId="64" applyNumberFormat="1" applyFont="1" applyBorder="1" applyAlignment="1" applyProtection="1">
      <alignment horizontal="center" vertical="center" wrapText="1"/>
      <protection locked="0"/>
    </xf>
    <xf numFmtId="0" fontId="0" fillId="0" borderId="13" xfId="61" applyNumberFormat="1" applyFont="1" applyBorder="1" applyAlignment="1" applyProtection="1">
      <alignment horizontal="center" vertical="center" wrapText="1"/>
      <protection locked="0"/>
    </xf>
    <xf numFmtId="0" fontId="0" fillId="0" borderId="24" xfId="61" applyNumberFormat="1" applyFont="1" applyBorder="1" applyAlignment="1" applyProtection="1">
      <alignment horizontal="center" vertical="center" wrapText="1"/>
      <protection locked="0"/>
    </xf>
    <xf numFmtId="0" fontId="0" fillId="0" borderId="25" xfId="61" applyNumberFormat="1" applyFont="1" applyBorder="1" applyAlignment="1" applyProtection="1">
      <alignment horizontal="center" vertical="center" wrapText="1"/>
      <protection locked="0"/>
    </xf>
    <xf numFmtId="49" fontId="19" fillId="0" borderId="24" xfId="64" applyNumberFormat="1" applyFont="1" applyBorder="1" applyAlignment="1" applyProtection="1">
      <alignment horizontal="center" vertical="center" wrapText="1"/>
      <protection locked="0"/>
    </xf>
    <xf numFmtId="49" fontId="19" fillId="0" borderId="10" xfId="64" applyNumberFormat="1" applyFont="1" applyBorder="1" applyAlignment="1" applyProtection="1">
      <alignment horizontal="center" vertical="center" wrapText="1"/>
      <protection/>
    </xf>
    <xf numFmtId="187" fontId="28" fillId="27" borderId="22" xfId="0" applyNumberFormat="1" applyFont="1" applyFill="1" applyBorder="1" applyAlignment="1" applyProtection="1">
      <alignment horizontal="center" vertical="center" wrapText="1"/>
      <protection locked="0"/>
    </xf>
    <xf numFmtId="187" fontId="28" fillId="27" borderId="18" xfId="0" applyNumberFormat="1" applyFont="1" applyFill="1" applyBorder="1" applyAlignment="1" applyProtection="1">
      <alignment horizontal="center" vertical="center" wrapText="1"/>
      <protection locked="0"/>
    </xf>
    <xf numFmtId="0" fontId="21" fillId="0" borderId="10" xfId="0" applyFont="1" applyBorder="1" applyAlignment="1">
      <alignment horizontal="center" vertical="center"/>
    </xf>
    <xf numFmtId="0" fontId="0" fillId="0" borderId="22" xfId="0" applyBorder="1" applyAlignment="1" applyProtection="1">
      <alignment horizontal="left" vertical="center"/>
      <protection/>
    </xf>
    <xf numFmtId="0" fontId="0" fillId="0" borderId="18" xfId="0" applyBorder="1" applyAlignment="1" applyProtection="1">
      <alignment horizontal="left" vertical="center"/>
      <protection/>
    </xf>
    <xf numFmtId="187" fontId="28" fillId="25" borderId="10" xfId="0" applyNumberFormat="1" applyFont="1" applyFill="1" applyBorder="1" applyAlignment="1" applyProtection="1">
      <alignment horizontal="center" vertical="center" wrapText="1"/>
      <protection locked="0"/>
    </xf>
    <xf numFmtId="0" fontId="18" fillId="0" borderId="23" xfId="0" applyFont="1" applyBorder="1" applyAlignment="1">
      <alignment horizontal="center" vertical="center"/>
    </xf>
    <xf numFmtId="0" fontId="18" fillId="0" borderId="18" xfId="0" applyFont="1" applyBorder="1" applyAlignment="1">
      <alignment horizontal="center" vertical="center"/>
    </xf>
    <xf numFmtId="14" fontId="21" fillId="0" borderId="22" xfId="0" applyNumberFormat="1" applyFont="1" applyBorder="1" applyAlignment="1">
      <alignment horizontal="center" vertical="center"/>
    </xf>
    <xf numFmtId="0" fontId="21" fillId="0" borderId="23" xfId="0" applyFont="1" applyBorder="1" applyAlignment="1">
      <alignment horizontal="center" vertical="center"/>
    </xf>
    <xf numFmtId="0" fontId="21" fillId="0" borderId="18" xfId="0" applyFont="1" applyBorder="1" applyAlignment="1">
      <alignment horizontal="center" vertical="center"/>
    </xf>
    <xf numFmtId="0" fontId="18" fillId="0" borderId="22" xfId="0" applyFont="1" applyBorder="1" applyAlignment="1">
      <alignment horizontal="center" vertical="center"/>
    </xf>
    <xf numFmtId="0" fontId="21" fillId="0" borderId="22" xfId="0" applyFont="1" applyBorder="1" applyAlignment="1">
      <alignment horizontal="center" vertical="center"/>
    </xf>
    <xf numFmtId="0" fontId="0" fillId="0" borderId="26" xfId="0" applyFont="1" applyFill="1" applyBorder="1" applyAlignment="1" applyProtection="1">
      <alignment horizontal="justify" vertical="center" wrapText="1"/>
      <protection/>
    </xf>
    <xf numFmtId="0" fontId="0" fillId="0" borderId="27" xfId="0" applyFont="1" applyFill="1" applyBorder="1" applyAlignment="1" applyProtection="1">
      <alignment horizontal="justify" vertical="center" wrapText="1"/>
      <protection/>
    </xf>
    <xf numFmtId="0" fontId="0" fillId="0" borderId="20" xfId="0" applyFont="1" applyFill="1" applyBorder="1" applyAlignment="1" applyProtection="1">
      <alignment horizontal="justify" vertical="center" wrapText="1"/>
      <protection/>
    </xf>
    <xf numFmtId="0" fontId="0" fillId="0" borderId="28" xfId="0" applyFont="1" applyFill="1" applyBorder="1" applyAlignment="1" applyProtection="1">
      <alignment horizontal="justify" vertical="center" wrapText="1"/>
      <protection/>
    </xf>
    <xf numFmtId="0" fontId="0" fillId="0" borderId="0" xfId="0" applyFont="1" applyFill="1" applyBorder="1" applyAlignment="1" applyProtection="1">
      <alignment horizontal="justify" vertical="center" wrapText="1"/>
      <protection/>
    </xf>
    <xf numFmtId="0" fontId="0" fillId="0" borderId="21" xfId="0" applyFont="1" applyFill="1" applyBorder="1" applyAlignment="1" applyProtection="1">
      <alignment horizontal="justify" vertical="center" wrapText="1"/>
      <protection/>
    </xf>
    <xf numFmtId="0" fontId="0" fillId="0" borderId="29" xfId="0" applyFont="1" applyFill="1" applyBorder="1" applyAlignment="1" applyProtection="1">
      <alignment horizontal="justify" vertical="center" wrapText="1"/>
      <protection/>
    </xf>
    <xf numFmtId="0" fontId="0" fillId="0" borderId="30" xfId="0" applyFont="1" applyFill="1" applyBorder="1" applyAlignment="1" applyProtection="1">
      <alignment horizontal="justify" vertical="center" wrapText="1"/>
      <protection/>
    </xf>
    <xf numFmtId="0" fontId="0" fillId="0" borderId="31" xfId="0" applyFont="1" applyFill="1" applyBorder="1" applyAlignment="1" applyProtection="1">
      <alignment horizontal="justify" vertical="center" wrapText="1"/>
      <protection/>
    </xf>
    <xf numFmtId="1" fontId="0" fillId="0" borderId="26" xfId="0" applyNumberFormat="1" applyFont="1" applyFill="1" applyBorder="1" applyAlignment="1" applyProtection="1">
      <alignment horizontal="justify" vertical="center" wrapText="1"/>
      <protection/>
    </xf>
    <xf numFmtId="1" fontId="0" fillId="0" borderId="27" xfId="0" applyNumberFormat="1" applyFont="1" applyFill="1" applyBorder="1" applyAlignment="1" applyProtection="1">
      <alignment horizontal="justify" vertical="center" wrapText="1"/>
      <protection/>
    </xf>
    <xf numFmtId="1" fontId="0" fillId="0" borderId="20" xfId="0" applyNumberFormat="1" applyFont="1" applyFill="1" applyBorder="1" applyAlignment="1" applyProtection="1">
      <alignment horizontal="justify" vertical="center" wrapText="1"/>
      <protection/>
    </xf>
    <xf numFmtId="1" fontId="0" fillId="0" borderId="28" xfId="0" applyNumberFormat="1" applyFont="1" applyFill="1" applyBorder="1" applyAlignment="1" applyProtection="1">
      <alignment horizontal="justify" vertical="center" wrapText="1"/>
      <protection/>
    </xf>
    <xf numFmtId="1" fontId="0" fillId="0" borderId="0" xfId="0" applyNumberFormat="1" applyFont="1" applyFill="1" applyBorder="1" applyAlignment="1" applyProtection="1">
      <alignment horizontal="justify" vertical="center" wrapText="1"/>
      <protection/>
    </xf>
    <xf numFmtId="1" fontId="0" fillId="0" borderId="21" xfId="0" applyNumberFormat="1" applyFont="1" applyFill="1" applyBorder="1" applyAlignment="1" applyProtection="1">
      <alignment horizontal="justify" vertical="center" wrapText="1"/>
      <protection/>
    </xf>
    <xf numFmtId="1" fontId="0" fillId="0" borderId="29" xfId="0" applyNumberFormat="1" applyFont="1" applyFill="1" applyBorder="1" applyAlignment="1" applyProtection="1">
      <alignment horizontal="justify" vertical="center" wrapText="1"/>
      <protection/>
    </xf>
    <xf numFmtId="1" fontId="0" fillId="0" borderId="30" xfId="0" applyNumberFormat="1" applyFont="1" applyFill="1" applyBorder="1" applyAlignment="1" applyProtection="1">
      <alignment horizontal="justify" vertical="center" wrapText="1"/>
      <protection/>
    </xf>
    <xf numFmtId="1" fontId="0" fillId="0" borderId="31" xfId="0" applyNumberFormat="1" applyFont="1" applyFill="1" applyBorder="1" applyAlignment="1" applyProtection="1">
      <alignment horizontal="justify" vertical="center" wrapText="1"/>
      <protection/>
    </xf>
    <xf numFmtId="9" fontId="21" fillId="25" borderId="22" xfId="0" applyNumberFormat="1" applyFont="1" applyFill="1" applyBorder="1" applyAlignment="1" applyProtection="1">
      <alignment horizontal="center" vertical="center" wrapText="1"/>
      <protection locked="0"/>
    </xf>
    <xf numFmtId="9" fontId="21" fillId="25" borderId="18" xfId="0" applyNumberFormat="1" applyFont="1" applyFill="1" applyBorder="1" applyAlignment="1" applyProtection="1">
      <alignment horizontal="center" vertical="center" wrapText="1"/>
      <protection locked="0"/>
    </xf>
    <xf numFmtId="0" fontId="0" fillId="0" borderId="10" xfId="64" applyNumberFormat="1" applyFont="1" applyFill="1" applyBorder="1" applyAlignment="1" applyProtection="1">
      <alignment horizontal="center" vertical="center"/>
      <protection locked="0"/>
    </xf>
    <xf numFmtId="49" fontId="0" fillId="0" borderId="0" xfId="64" applyNumberFormat="1" applyFont="1" applyFill="1" applyBorder="1" applyAlignment="1" applyProtection="1">
      <alignment horizontal="center" vertical="center"/>
      <protection locked="0"/>
    </xf>
    <xf numFmtId="0" fontId="35" fillId="0" borderId="10" xfId="0" applyFont="1" applyBorder="1" applyAlignment="1" applyProtection="1">
      <alignment horizontal="center" vertical="center" wrapText="1"/>
      <protection/>
    </xf>
    <xf numFmtId="0" fontId="19" fillId="0" borderId="26" xfId="0" applyFont="1" applyBorder="1" applyAlignment="1" applyProtection="1">
      <alignment horizontal="center" vertical="center"/>
      <protection/>
    </xf>
    <xf numFmtId="0" fontId="19" fillId="0" borderId="21" xfId="0" applyFont="1" applyBorder="1" applyAlignment="1" applyProtection="1">
      <alignment horizontal="center" vertical="center"/>
      <protection/>
    </xf>
    <xf numFmtId="0" fontId="19" fillId="0" borderId="28" xfId="0" applyFont="1" applyBorder="1" applyAlignment="1" applyProtection="1">
      <alignment horizontal="center" vertical="center"/>
      <protection/>
    </xf>
    <xf numFmtId="0" fontId="19" fillId="0" borderId="29" xfId="0" applyFont="1" applyBorder="1" applyAlignment="1" applyProtection="1">
      <alignment horizontal="center" vertical="center"/>
      <protection/>
    </xf>
    <xf numFmtId="0" fontId="19" fillId="0" borderId="31" xfId="0" applyFont="1" applyBorder="1" applyAlignment="1" applyProtection="1">
      <alignment horizontal="center" vertical="center"/>
      <protection/>
    </xf>
    <xf numFmtId="0" fontId="35" fillId="0" borderId="10" xfId="64" applyNumberFormat="1" applyFont="1" applyBorder="1" applyAlignment="1" applyProtection="1">
      <alignment horizontal="center" vertical="center" wrapText="1"/>
      <protection/>
    </xf>
    <xf numFmtId="0" fontId="22" fillId="0" borderId="10" xfId="0" applyFont="1" applyFill="1" applyBorder="1" applyAlignment="1" applyProtection="1">
      <alignment horizontal="center" vertical="center" wrapText="1"/>
      <protection locked="0"/>
    </xf>
    <xf numFmtId="0" fontId="22" fillId="0" borderId="10" xfId="0" applyFont="1" applyFill="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0" fontId="22" fillId="27" borderId="10" xfId="0" applyFont="1" applyFill="1" applyBorder="1" applyAlignment="1" applyProtection="1">
      <alignment horizontal="center" vertical="center"/>
      <protection locked="0"/>
    </xf>
    <xf numFmtId="49" fontId="19" fillId="0" borderId="10" xfId="64" applyNumberFormat="1"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xf>
    <xf numFmtId="0" fontId="19" fillId="0" borderId="24" xfId="0" applyFont="1" applyBorder="1" applyAlignment="1" applyProtection="1">
      <alignment horizontal="center" vertical="center" wrapText="1"/>
      <protection/>
    </xf>
    <xf numFmtId="0" fontId="19" fillId="0" borderId="25" xfId="0" applyFont="1" applyBorder="1" applyAlignment="1" applyProtection="1">
      <alignment horizontal="center" vertical="center" wrapText="1"/>
      <protection/>
    </xf>
    <xf numFmtId="0" fontId="19" fillId="16" borderId="32" xfId="0" applyFont="1" applyFill="1" applyBorder="1" applyAlignment="1" applyProtection="1">
      <alignment horizontal="left" vertical="center" wrapText="1"/>
      <protection/>
    </xf>
    <xf numFmtId="0" fontId="19" fillId="16" borderId="33" xfId="0" applyFont="1" applyFill="1" applyBorder="1" applyAlignment="1" applyProtection="1">
      <alignment horizontal="left" vertical="center" wrapText="1"/>
      <protection/>
    </xf>
    <xf numFmtId="0" fontId="22" fillId="0" borderId="22" xfId="0" applyFont="1" applyFill="1" applyBorder="1" applyAlignment="1" applyProtection="1">
      <alignment horizontal="center" vertical="center"/>
      <protection locked="0"/>
    </xf>
    <xf numFmtId="0" fontId="22" fillId="0" borderId="23" xfId="0" applyFont="1" applyFill="1" applyBorder="1" applyAlignment="1" applyProtection="1">
      <alignment horizontal="center" vertical="center"/>
      <protection locked="0"/>
    </xf>
    <xf numFmtId="0" fontId="22"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justify" vertical="center" wrapText="1"/>
      <protection/>
    </xf>
    <xf numFmtId="0" fontId="19" fillId="0" borderId="10" xfId="0" applyFont="1" applyBorder="1" applyAlignment="1" applyProtection="1">
      <alignment horizontal="center" vertical="center"/>
      <protection/>
    </xf>
    <xf numFmtId="0" fontId="24" fillId="0" borderId="13" xfId="0" applyFont="1" applyFill="1" applyBorder="1" applyAlignment="1" applyProtection="1">
      <alignment horizontal="center" vertical="center" wrapText="1"/>
      <protection/>
    </xf>
    <xf numFmtId="0" fontId="24" fillId="0" borderId="24" xfId="0" applyFont="1" applyFill="1" applyBorder="1" applyAlignment="1" applyProtection="1">
      <alignment horizontal="center" vertical="center" wrapText="1"/>
      <protection/>
    </xf>
    <xf numFmtId="0" fontId="24" fillId="0" borderId="25" xfId="0" applyFont="1" applyFill="1" applyBorder="1" applyAlignment="1" applyProtection="1">
      <alignment horizontal="center" vertical="center" wrapText="1"/>
      <protection/>
    </xf>
    <xf numFmtId="0" fontId="19" fillId="16" borderId="34" xfId="0" applyFont="1" applyFill="1" applyBorder="1" applyAlignment="1" applyProtection="1">
      <alignment horizontal="left" vertical="center" wrapText="1"/>
      <protection/>
    </xf>
    <xf numFmtId="0" fontId="19" fillId="16" borderId="27" xfId="0" applyFont="1" applyFill="1" applyBorder="1" applyAlignment="1" applyProtection="1">
      <alignment horizontal="left" vertical="center" wrapText="1"/>
      <protection/>
    </xf>
    <xf numFmtId="0" fontId="19" fillId="16" borderId="20" xfId="0" applyFont="1" applyFill="1" applyBorder="1" applyAlignment="1" applyProtection="1">
      <alignment horizontal="left" vertical="center" wrapText="1"/>
      <protection/>
    </xf>
    <xf numFmtId="0" fontId="19" fillId="16" borderId="35" xfId="0" applyFont="1" applyFill="1" applyBorder="1" applyAlignment="1" applyProtection="1">
      <alignment horizontal="left" vertical="center" wrapText="1"/>
      <protection/>
    </xf>
    <xf numFmtId="0" fontId="19" fillId="16" borderId="0" xfId="0" applyFont="1" applyFill="1" applyBorder="1" applyAlignment="1" applyProtection="1">
      <alignment horizontal="left" vertical="center" wrapText="1"/>
      <protection/>
    </xf>
    <xf numFmtId="0" fontId="19" fillId="16" borderId="21" xfId="0" applyFont="1" applyFill="1" applyBorder="1" applyAlignment="1" applyProtection="1">
      <alignment horizontal="left" vertical="center" wrapText="1"/>
      <protection/>
    </xf>
    <xf numFmtId="0" fontId="19" fillId="16" borderId="36" xfId="0" applyFont="1" applyFill="1" applyBorder="1" applyAlignment="1" applyProtection="1">
      <alignment horizontal="left" vertical="center" wrapText="1"/>
      <protection/>
    </xf>
    <xf numFmtId="0" fontId="19" fillId="16" borderId="11" xfId="0" applyFont="1" applyFill="1" applyBorder="1" applyAlignment="1" applyProtection="1">
      <alignment horizontal="left" vertical="center" wrapText="1"/>
      <protection/>
    </xf>
    <xf numFmtId="0" fontId="19" fillId="16" borderId="15" xfId="0" applyFont="1" applyFill="1" applyBorder="1" applyAlignment="1" applyProtection="1">
      <alignment horizontal="left" vertical="center" wrapText="1"/>
      <protection/>
    </xf>
    <xf numFmtId="0" fontId="19" fillId="0" borderId="26" xfId="0" applyFont="1" applyFill="1" applyBorder="1" applyAlignment="1" applyProtection="1">
      <alignment horizontal="center" vertical="center" wrapText="1"/>
      <protection/>
    </xf>
    <xf numFmtId="0" fontId="19" fillId="0" borderId="20" xfId="0" applyFont="1" applyFill="1" applyBorder="1" applyAlignment="1" applyProtection="1">
      <alignment horizontal="center" vertical="center" wrapText="1"/>
      <protection/>
    </xf>
    <xf numFmtId="0" fontId="19" fillId="0" borderId="28" xfId="0" applyFont="1" applyFill="1" applyBorder="1" applyAlignment="1" applyProtection="1">
      <alignment horizontal="center" vertical="center" wrapText="1"/>
      <protection/>
    </xf>
    <xf numFmtId="0" fontId="19" fillId="0" borderId="21" xfId="0" applyFont="1" applyFill="1" applyBorder="1" applyAlignment="1" applyProtection="1">
      <alignment horizontal="center" vertical="center" wrapText="1"/>
      <protection/>
    </xf>
    <xf numFmtId="0" fontId="19" fillId="0" borderId="29" xfId="0" applyFont="1" applyFill="1" applyBorder="1" applyAlignment="1" applyProtection="1">
      <alignment horizontal="center" vertical="center" wrapText="1"/>
      <protection/>
    </xf>
    <xf numFmtId="0" fontId="19" fillId="0" borderId="31" xfId="0" applyFont="1" applyFill="1" applyBorder="1" applyAlignment="1" applyProtection="1">
      <alignment horizontal="center" vertical="center" wrapText="1"/>
      <protection/>
    </xf>
    <xf numFmtId="49" fontId="20" fillId="0" borderId="0" xfId="64" applyNumberFormat="1" applyFont="1" applyFill="1" applyBorder="1" applyAlignment="1" applyProtection="1">
      <alignment horizontal="center" vertical="center"/>
      <protection locked="0"/>
    </xf>
    <xf numFmtId="1" fontId="19" fillId="0" borderId="37" xfId="64" applyNumberFormat="1" applyFont="1" applyBorder="1" applyAlignment="1" applyProtection="1">
      <alignment horizontal="right" vertical="center"/>
      <protection/>
    </xf>
    <xf numFmtId="1" fontId="19" fillId="0" borderId="38" xfId="64" applyNumberFormat="1" applyFont="1" applyBorder="1" applyAlignment="1" applyProtection="1">
      <alignment horizontal="right" vertical="center"/>
      <protection/>
    </xf>
    <xf numFmtId="0" fontId="19" fillId="0" borderId="0" xfId="0" applyFont="1" applyBorder="1" applyAlignment="1" applyProtection="1">
      <alignment horizontal="right" vertical="center"/>
      <protection/>
    </xf>
    <xf numFmtId="49" fontId="36" fillId="0" borderId="0" xfId="64" applyNumberFormat="1" applyFont="1" applyFill="1" applyBorder="1" applyAlignment="1" applyProtection="1">
      <alignment horizontal="center" vertical="center"/>
      <protection locked="0"/>
    </xf>
    <xf numFmtId="0" fontId="18" fillId="0" borderId="10" xfId="0" applyFont="1" applyBorder="1" applyAlignment="1">
      <alignment horizontal="center" vertical="center"/>
    </xf>
    <xf numFmtId="1" fontId="21" fillId="24" borderId="22" xfId="0" applyNumberFormat="1" applyFont="1" applyFill="1" applyBorder="1" applyAlignment="1" applyProtection="1">
      <alignment horizontal="center" vertical="center" wrapText="1"/>
      <protection locked="0"/>
    </xf>
    <xf numFmtId="1" fontId="21" fillId="24" borderId="18" xfId="0" applyNumberFormat="1" applyFont="1" applyFill="1" applyBorder="1" applyAlignment="1" applyProtection="1">
      <alignment horizontal="center" vertical="center" wrapText="1"/>
      <protection locked="0"/>
    </xf>
    <xf numFmtId="187" fontId="28" fillId="27" borderId="10" xfId="0" applyNumberFormat="1" applyFont="1" applyFill="1" applyBorder="1" applyAlignment="1" applyProtection="1">
      <alignment horizontal="center" vertical="center" wrapText="1"/>
      <protection locked="0"/>
    </xf>
    <xf numFmtId="187" fontId="28" fillId="25" borderId="22" xfId="0" applyNumberFormat="1" applyFont="1" applyFill="1" applyBorder="1" applyAlignment="1" applyProtection="1">
      <alignment horizontal="center" vertical="center" wrapText="1"/>
      <protection locked="0"/>
    </xf>
    <xf numFmtId="187" fontId="28" fillId="25" borderId="18" xfId="0" applyNumberFormat="1" applyFont="1" applyFill="1" applyBorder="1" applyAlignment="1" applyProtection="1">
      <alignment horizontal="center" vertical="center" wrapText="1"/>
      <protection locked="0"/>
    </xf>
    <xf numFmtId="9" fontId="0" fillId="0" borderId="10" xfId="71" applyFont="1" applyFill="1" applyBorder="1" applyAlignment="1" applyProtection="1">
      <alignment horizontal="center" vertical="center" wrapText="1"/>
      <protection/>
    </xf>
    <xf numFmtId="1" fontId="21" fillId="25" borderId="22" xfId="0" applyNumberFormat="1" applyFont="1" applyFill="1" applyBorder="1" applyAlignment="1" applyProtection="1">
      <alignment horizontal="center" vertical="center" wrapText="1"/>
      <protection locked="0"/>
    </xf>
    <xf numFmtId="1" fontId="21" fillId="25" borderId="18" xfId="0" applyNumberFormat="1" applyFont="1" applyFill="1" applyBorder="1" applyAlignment="1" applyProtection="1">
      <alignment horizontal="center" vertical="center" wrapText="1"/>
      <protection locked="0"/>
    </xf>
    <xf numFmtId="9" fontId="21" fillId="27" borderId="22" xfId="0" applyNumberFormat="1" applyFont="1" applyFill="1" applyBorder="1" applyAlignment="1" applyProtection="1">
      <alignment horizontal="center" vertical="center" wrapText="1"/>
      <protection locked="0"/>
    </xf>
    <xf numFmtId="9" fontId="21" fillId="27" borderId="18" xfId="0" applyNumberFormat="1" applyFont="1" applyFill="1" applyBorder="1" applyAlignment="1" applyProtection="1">
      <alignment horizontal="center" vertical="center" wrapText="1"/>
      <protection locked="0"/>
    </xf>
    <xf numFmtId="9" fontId="0" fillId="0" borderId="13" xfId="71" applyFont="1" applyBorder="1" applyAlignment="1" applyProtection="1">
      <alignment horizontal="center" vertical="center" wrapText="1"/>
      <protection locked="0"/>
    </xf>
    <xf numFmtId="9" fontId="0" fillId="0" borderId="24" xfId="71" applyFont="1" applyBorder="1" applyAlignment="1" applyProtection="1">
      <alignment horizontal="center" vertical="center" wrapText="1"/>
      <protection locked="0"/>
    </xf>
    <xf numFmtId="9" fontId="0" fillId="0" borderId="25" xfId="71" applyFont="1" applyBorder="1" applyAlignment="1" applyProtection="1">
      <alignment horizontal="center" vertical="center" wrapText="1"/>
      <protection locked="0"/>
    </xf>
    <xf numFmtId="10" fontId="0" fillId="0" borderId="10" xfId="71" applyNumberFormat="1" applyFont="1" applyBorder="1" applyAlignment="1" applyProtection="1">
      <alignment horizontal="center" vertical="center" wrapText="1"/>
      <protection locked="0"/>
    </xf>
    <xf numFmtId="0" fontId="0" fillId="0" borderId="26" xfId="0" applyFont="1" applyBorder="1" applyAlignment="1" applyProtection="1">
      <alignment horizontal="center" vertical="center" wrapText="1"/>
      <protection/>
    </xf>
    <xf numFmtId="0" fontId="0" fillId="0" borderId="27"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3"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0" fontId="0" fillId="0" borderId="10" xfId="0" applyFont="1" applyBorder="1" applyAlignment="1" applyProtection="1">
      <alignment horizontal="center" vertical="center" wrapText="1"/>
      <protection/>
    </xf>
    <xf numFmtId="0" fontId="0" fillId="0" borderId="25" xfId="0" applyFont="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cellXfs>
  <cellStyles count="66">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2" xfId="40"/>
    <cellStyle name="60% - Énfasis3" xfId="41"/>
    <cellStyle name="60% - Énfasis4" xfId="42"/>
    <cellStyle name="60% - Énfasis5" xfId="43"/>
    <cellStyle name="60% - Énfasis6" xfId="44"/>
    <cellStyle name="Bueno" xfId="45"/>
    <cellStyle name="Cálculo" xfId="46"/>
    <cellStyle name="Celda de comprobación" xfId="47"/>
    <cellStyle name="Celda vinculada" xfId="48"/>
    <cellStyle name="Encabezado 1" xfId="49"/>
    <cellStyle name="Encabezado 4" xfId="50"/>
    <cellStyle name="Énfasis1" xfId="51"/>
    <cellStyle name="Énfasis2" xfId="52"/>
    <cellStyle name="Énfasis3" xfId="53"/>
    <cellStyle name="Énfasis4" xfId="54"/>
    <cellStyle name="Énfasis5" xfId="55"/>
    <cellStyle name="Énfasis6" xfId="56"/>
    <cellStyle name="Entrada" xfId="57"/>
    <cellStyle name="Hyperlink" xfId="58"/>
    <cellStyle name="Followed Hyperlink" xfId="59"/>
    <cellStyle name="Incorrecto" xfId="60"/>
    <cellStyle name="Comma" xfId="61"/>
    <cellStyle name="Comma [0]" xfId="62"/>
    <cellStyle name="Millares 2" xfId="63"/>
    <cellStyle name="Millares_FORMATO POA" xfId="64"/>
    <cellStyle name="Millares_Libro2" xfId="65"/>
    <cellStyle name="Currency" xfId="66"/>
    <cellStyle name="Currency [0]" xfId="67"/>
    <cellStyle name="Moneda 2" xfId="68"/>
    <cellStyle name="Neutral" xfId="69"/>
    <cellStyle name="Notas" xfId="70"/>
    <cellStyle name="Percent" xfId="71"/>
    <cellStyle name="Porcentaje 2" xfId="72"/>
    <cellStyle name="Salida" xfId="73"/>
    <cellStyle name="Texto de advertencia" xfId="74"/>
    <cellStyle name="Texto explicativo" xfId="75"/>
    <cellStyle name="Título" xfId="76"/>
    <cellStyle name="Título 2" xfId="77"/>
    <cellStyle name="Título 3" xfId="78"/>
    <cellStyle name="Total"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0</xdr:row>
      <xdr:rowOff>47625</xdr:rowOff>
    </xdr:from>
    <xdr:to>
      <xdr:col>2</xdr:col>
      <xdr:colOff>542925</xdr:colOff>
      <xdr:row>3</xdr:row>
      <xdr:rowOff>209550</xdr:rowOff>
    </xdr:to>
    <xdr:pic>
      <xdr:nvPicPr>
        <xdr:cNvPr id="1" name="1 Imagen" descr="LOGO DOCUMENTOS"/>
        <xdr:cNvPicPr preferRelativeResize="1">
          <a:picLocks noChangeAspect="1"/>
        </xdr:cNvPicPr>
      </xdr:nvPicPr>
      <xdr:blipFill>
        <a:blip r:embed="rId1"/>
        <a:stretch>
          <a:fillRect/>
        </a:stretch>
      </xdr:blipFill>
      <xdr:spPr>
        <a:xfrm>
          <a:off x="771525" y="47625"/>
          <a:ext cx="1438275" cy="1447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cosistemas22\compartida\Users\jguatibonza\Downloads\FEV-16%20Gestion%20int.%20Residuos%20solid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24">
          <cell r="G24" t="str">
            <v>LUZ DEYANIRA GONZALEZ CASTILLO</v>
          </cell>
        </row>
        <row r="25">
          <cell r="G25" t="str">
            <v>Subdirectora de Planeación y Sistemas de Información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4"/>
  <sheetViews>
    <sheetView showGridLines="0" tabSelected="1" zoomScale="70" zoomScaleNormal="70" zoomScalePageLayoutView="0" workbookViewId="0" topLeftCell="M28">
      <selection activeCell="X39" sqref="X39"/>
    </sheetView>
  </sheetViews>
  <sheetFormatPr defaultColWidth="11.421875" defaultRowHeight="12.75"/>
  <cols>
    <col min="1" max="1" width="8.421875" style="1" customWidth="1"/>
    <col min="2" max="2" width="16.57421875" style="1" customWidth="1"/>
    <col min="3" max="4" width="13.140625" style="1" customWidth="1"/>
    <col min="5" max="5" width="12.7109375" style="1" customWidth="1"/>
    <col min="6" max="6" width="15.8515625" style="1" customWidth="1"/>
    <col min="7" max="7" width="10.00390625" style="1" hidden="1" customWidth="1"/>
    <col min="8" max="8" width="11.57421875" style="9" hidden="1" customWidth="1"/>
    <col min="9" max="9" width="50.00390625" style="9" customWidth="1"/>
    <col min="10" max="10" width="25.140625" style="1" customWidth="1"/>
    <col min="11" max="11" width="21.57421875" style="1" customWidth="1"/>
    <col min="12" max="12" width="28.28125" style="1" customWidth="1"/>
    <col min="13" max="13" width="15.7109375" style="1" customWidth="1"/>
    <col min="14" max="14" width="16.57421875" style="1" customWidth="1"/>
    <col min="15" max="18" width="19.00390625" style="10" customWidth="1"/>
    <col min="19" max="19" width="20.7109375" style="10" customWidth="1"/>
    <col min="20" max="20" width="23.7109375" style="1" customWidth="1"/>
    <col min="21" max="21" width="20.28125" style="1" customWidth="1"/>
    <col min="22" max="22" width="18.57421875" style="1" customWidth="1"/>
    <col min="23" max="23" width="20.8515625" style="1" customWidth="1"/>
    <col min="24" max="24" width="89.00390625" style="1" customWidth="1"/>
    <col min="25" max="25" width="55.8515625" style="1" customWidth="1"/>
    <col min="26" max="16384" width="11.421875" style="1" customWidth="1"/>
  </cols>
  <sheetData>
    <row r="1" spans="1:24" ht="60" customHeight="1">
      <c r="A1" s="149"/>
      <c r="B1" s="149"/>
      <c r="C1" s="149"/>
      <c r="D1" s="151" t="s">
        <v>18</v>
      </c>
      <c r="E1" s="151"/>
      <c r="F1" s="151"/>
      <c r="G1" s="151"/>
      <c r="H1" s="151"/>
      <c r="I1" s="151"/>
      <c r="J1" s="151"/>
      <c r="K1" s="151"/>
      <c r="L1" s="151"/>
      <c r="M1" s="151"/>
      <c r="N1" s="151"/>
      <c r="O1" s="151"/>
      <c r="P1" s="151"/>
      <c r="Q1" s="151"/>
      <c r="R1" s="151"/>
      <c r="S1" s="151"/>
      <c r="T1" s="151"/>
      <c r="U1" s="148" t="s">
        <v>45</v>
      </c>
      <c r="V1" s="148"/>
      <c r="W1" s="148"/>
      <c r="X1" s="148"/>
    </row>
    <row r="2" spans="1:24" ht="21.75" customHeight="1">
      <c r="A2" s="149"/>
      <c r="B2" s="149"/>
      <c r="C2" s="149"/>
      <c r="D2" s="151"/>
      <c r="E2" s="151"/>
      <c r="F2" s="151"/>
      <c r="G2" s="151"/>
      <c r="H2" s="151"/>
      <c r="I2" s="151"/>
      <c r="J2" s="151"/>
      <c r="K2" s="151"/>
      <c r="L2" s="151"/>
      <c r="M2" s="151"/>
      <c r="N2" s="151"/>
      <c r="O2" s="151"/>
      <c r="P2" s="151"/>
      <c r="Q2" s="151"/>
      <c r="R2" s="151"/>
      <c r="S2" s="151"/>
      <c r="T2" s="151"/>
      <c r="U2" s="149" t="s">
        <v>19</v>
      </c>
      <c r="V2" s="149"/>
      <c r="W2" s="149"/>
      <c r="X2" s="149"/>
    </row>
    <row r="3" spans="1:24" ht="19.5" customHeight="1">
      <c r="A3" s="149"/>
      <c r="B3" s="149"/>
      <c r="C3" s="149"/>
      <c r="D3" s="151" t="s">
        <v>20</v>
      </c>
      <c r="E3" s="151"/>
      <c r="F3" s="151"/>
      <c r="G3" s="151"/>
      <c r="H3" s="151"/>
      <c r="I3" s="151"/>
      <c r="J3" s="151"/>
      <c r="K3" s="151"/>
      <c r="L3" s="151"/>
      <c r="M3" s="151"/>
      <c r="N3" s="151"/>
      <c r="O3" s="151"/>
      <c r="P3" s="151"/>
      <c r="Q3" s="151"/>
      <c r="R3" s="151"/>
      <c r="S3" s="151"/>
      <c r="T3" s="151"/>
      <c r="U3" s="158" t="s">
        <v>22</v>
      </c>
      <c r="V3" s="159"/>
      <c r="W3" s="160"/>
      <c r="X3" s="2" t="s">
        <v>23</v>
      </c>
    </row>
    <row r="4" spans="1:24" ht="19.5" customHeight="1">
      <c r="A4" s="149"/>
      <c r="B4" s="149"/>
      <c r="C4" s="149"/>
      <c r="D4" s="151"/>
      <c r="E4" s="151"/>
      <c r="F4" s="151"/>
      <c r="G4" s="151"/>
      <c r="H4" s="151"/>
      <c r="I4" s="151"/>
      <c r="J4" s="151"/>
      <c r="K4" s="151"/>
      <c r="L4" s="151"/>
      <c r="M4" s="151"/>
      <c r="N4" s="151"/>
      <c r="O4" s="151"/>
      <c r="P4" s="151"/>
      <c r="Q4" s="151"/>
      <c r="R4" s="151"/>
      <c r="S4" s="151"/>
      <c r="T4" s="151"/>
      <c r="U4" s="158" t="s">
        <v>70</v>
      </c>
      <c r="V4" s="159"/>
      <c r="W4" s="160"/>
      <c r="X4" s="3">
        <v>43003</v>
      </c>
    </row>
    <row r="5" spans="1:24" ht="31.5" customHeight="1">
      <c r="A5" s="150" t="s">
        <v>21</v>
      </c>
      <c r="B5" s="150"/>
      <c r="C5" s="150"/>
      <c r="D5" s="150"/>
      <c r="E5" s="150"/>
      <c r="F5" s="150"/>
      <c r="G5" s="150"/>
      <c r="H5" s="150"/>
      <c r="I5" s="150"/>
      <c r="J5" s="150"/>
      <c r="K5" s="150"/>
      <c r="L5" s="150"/>
      <c r="M5" s="150"/>
      <c r="N5" s="150"/>
      <c r="O5" s="150"/>
      <c r="P5" s="150"/>
      <c r="Q5" s="150"/>
      <c r="R5" s="150"/>
      <c r="S5" s="150"/>
      <c r="T5" s="150"/>
      <c r="U5" s="150"/>
      <c r="V5" s="150"/>
      <c r="W5" s="150"/>
      <c r="X5" s="150"/>
    </row>
    <row r="6" spans="1:24" ht="20.25" customHeight="1">
      <c r="A6" s="4"/>
      <c r="B6" s="4"/>
      <c r="C6" s="4"/>
      <c r="D6" s="4"/>
      <c r="E6" s="4"/>
      <c r="F6" s="4"/>
      <c r="G6" s="4"/>
      <c r="H6" s="4"/>
      <c r="I6" s="4"/>
      <c r="J6" s="4"/>
      <c r="K6" s="4"/>
      <c r="L6" s="4"/>
      <c r="M6" s="4"/>
      <c r="N6" s="4"/>
      <c r="O6" s="4"/>
      <c r="P6" s="4"/>
      <c r="Q6" s="4"/>
      <c r="R6" s="4"/>
      <c r="S6" s="4"/>
      <c r="T6" s="4"/>
      <c r="U6" s="4"/>
      <c r="V6" s="4"/>
      <c r="W6" s="4"/>
      <c r="X6" s="4"/>
    </row>
    <row r="7" spans="11:24" ht="20.25" customHeight="1">
      <c r="K7" s="14"/>
      <c r="L7" s="14"/>
      <c r="M7" s="14"/>
      <c r="N7" s="14"/>
      <c r="O7" s="4"/>
      <c r="P7" s="4"/>
      <c r="Q7" s="4"/>
      <c r="R7" s="4"/>
      <c r="S7" s="4"/>
      <c r="T7" s="4"/>
      <c r="U7" s="4"/>
      <c r="V7" s="4"/>
      <c r="W7" s="4"/>
      <c r="X7" s="4"/>
    </row>
    <row r="8" spans="11:23" ht="16.5" customHeight="1">
      <c r="K8" s="16"/>
      <c r="L8" s="16"/>
      <c r="M8" s="16"/>
      <c r="N8" s="16"/>
      <c r="O8" s="5"/>
      <c r="P8" s="5"/>
      <c r="Q8" s="5"/>
      <c r="R8" s="5"/>
      <c r="S8" s="5"/>
      <c r="T8" s="5"/>
      <c r="U8" s="5"/>
      <c r="V8" s="5"/>
      <c r="W8" s="5"/>
    </row>
    <row r="9" spans="11:23" ht="13.5" customHeight="1">
      <c r="K9" s="16"/>
      <c r="L9" s="16"/>
      <c r="M9" s="16"/>
      <c r="N9" s="16"/>
      <c r="O9" s="5"/>
      <c r="P9" s="5"/>
      <c r="Q9" s="5"/>
      <c r="R9" s="5"/>
      <c r="S9" s="5"/>
      <c r="T9" s="5"/>
      <c r="U9" s="5"/>
      <c r="V9" s="5"/>
      <c r="W9" s="5"/>
    </row>
    <row r="10" spans="1:23" ht="9" customHeight="1" thickBot="1">
      <c r="A10" s="18"/>
      <c r="B10" s="19"/>
      <c r="C10" s="19"/>
      <c r="D10" s="21"/>
      <c r="E10" s="21"/>
      <c r="F10" s="21"/>
      <c r="G10" s="21"/>
      <c r="H10" s="20"/>
      <c r="I10" s="20"/>
      <c r="J10" s="21"/>
      <c r="K10" s="21"/>
      <c r="L10" s="21"/>
      <c r="M10" s="21"/>
      <c r="N10" s="21"/>
      <c r="O10" s="7"/>
      <c r="P10" s="7"/>
      <c r="Q10" s="7"/>
      <c r="R10" s="7"/>
      <c r="S10" s="7"/>
      <c r="T10" s="6"/>
      <c r="U10" s="6"/>
      <c r="V10" s="6"/>
      <c r="W10" s="6"/>
    </row>
    <row r="11" spans="1:24" ht="36" customHeight="1">
      <c r="A11" s="156" t="s">
        <v>5</v>
      </c>
      <c r="B11" s="157"/>
      <c r="C11" s="157"/>
      <c r="D11" s="161" t="s">
        <v>59</v>
      </c>
      <c r="E11" s="161"/>
      <c r="F11" s="161"/>
      <c r="G11" s="161"/>
      <c r="H11" s="161"/>
      <c r="I11" s="161"/>
      <c r="J11" s="22" t="s">
        <v>2</v>
      </c>
      <c r="K11" s="22" t="s">
        <v>3</v>
      </c>
      <c r="L11" s="45"/>
      <c r="M11" s="175" t="s">
        <v>24</v>
      </c>
      <c r="N11" s="176"/>
      <c r="O11" s="162" t="s">
        <v>57</v>
      </c>
      <c r="P11" s="162"/>
      <c r="Q11" s="162"/>
      <c r="R11" s="162"/>
      <c r="S11" s="163" t="s">
        <v>48</v>
      </c>
      <c r="T11" s="163">
        <v>2018</v>
      </c>
      <c r="U11" s="47"/>
      <c r="V11" s="47"/>
      <c r="W11" s="47"/>
      <c r="X11" s="47"/>
    </row>
    <row r="12" spans="1:24" ht="22.5" customHeight="1">
      <c r="A12" s="166" t="s">
        <v>29</v>
      </c>
      <c r="B12" s="167"/>
      <c r="C12" s="168"/>
      <c r="D12" s="119" t="s">
        <v>60</v>
      </c>
      <c r="E12" s="120"/>
      <c r="F12" s="120"/>
      <c r="G12" s="120"/>
      <c r="H12" s="120"/>
      <c r="I12" s="121"/>
      <c r="J12" s="23" t="s">
        <v>4</v>
      </c>
      <c r="K12" s="24">
        <v>550000000</v>
      </c>
      <c r="L12" s="25"/>
      <c r="M12" s="177"/>
      <c r="N12" s="178"/>
      <c r="O12" s="15" t="s">
        <v>91</v>
      </c>
      <c r="P12" s="15" t="s">
        <v>68</v>
      </c>
      <c r="Q12" s="15" t="s">
        <v>69</v>
      </c>
      <c r="R12" s="15" t="s">
        <v>0</v>
      </c>
      <c r="S12" s="164"/>
      <c r="T12" s="164"/>
      <c r="U12" s="8"/>
      <c r="V12" s="8"/>
      <c r="W12" s="8"/>
      <c r="X12" s="8"/>
    </row>
    <row r="13" spans="1:24" ht="23.25" customHeight="1">
      <c r="A13" s="169"/>
      <c r="B13" s="170"/>
      <c r="C13" s="171"/>
      <c r="D13" s="122"/>
      <c r="E13" s="123"/>
      <c r="F13" s="123"/>
      <c r="G13" s="123"/>
      <c r="H13" s="123"/>
      <c r="I13" s="124"/>
      <c r="J13" s="26" t="s">
        <v>6</v>
      </c>
      <c r="K13" s="28" t="s">
        <v>7</v>
      </c>
      <c r="L13" s="25"/>
      <c r="M13" s="179"/>
      <c r="N13" s="180"/>
      <c r="O13" s="91"/>
      <c r="P13" s="17" t="s">
        <v>49</v>
      </c>
      <c r="Q13" s="17"/>
      <c r="R13" s="17"/>
      <c r="S13" s="165"/>
      <c r="T13" s="165"/>
      <c r="U13" s="8"/>
      <c r="V13" s="8"/>
      <c r="W13" s="8"/>
      <c r="X13" s="8"/>
    </row>
    <row r="14" spans="1:24" ht="15.75" customHeight="1" thickBot="1">
      <c r="A14" s="172"/>
      <c r="B14" s="173"/>
      <c r="C14" s="174"/>
      <c r="D14" s="125"/>
      <c r="E14" s="126"/>
      <c r="F14" s="126"/>
      <c r="G14" s="126"/>
      <c r="H14" s="126"/>
      <c r="I14" s="127"/>
      <c r="J14" s="26" t="s">
        <v>8</v>
      </c>
      <c r="K14" s="28" t="s">
        <v>7</v>
      </c>
      <c r="L14" s="29"/>
      <c r="M14" s="27"/>
      <c r="N14" s="30"/>
      <c r="O14" s="181"/>
      <c r="P14" s="181"/>
      <c r="Q14" s="181"/>
      <c r="R14" s="181"/>
      <c r="S14" s="181"/>
      <c r="T14" s="181"/>
      <c r="U14" s="181"/>
      <c r="V14" s="181"/>
      <c r="W14" s="181"/>
      <c r="X14" s="181"/>
    </row>
    <row r="15" spans="1:24" ht="15.75" customHeight="1">
      <c r="A15" s="166" t="s">
        <v>50</v>
      </c>
      <c r="B15" s="167"/>
      <c r="C15" s="168"/>
      <c r="D15" s="119" t="s">
        <v>61</v>
      </c>
      <c r="E15" s="120"/>
      <c r="F15" s="120"/>
      <c r="G15" s="120"/>
      <c r="H15" s="120"/>
      <c r="I15" s="121"/>
      <c r="J15" s="26" t="s">
        <v>9</v>
      </c>
      <c r="K15" s="28" t="s">
        <v>7</v>
      </c>
      <c r="L15" s="29"/>
      <c r="M15" s="27"/>
      <c r="N15" s="30"/>
      <c r="O15" s="8"/>
      <c r="P15" s="8"/>
      <c r="Q15" s="8"/>
      <c r="R15" s="8"/>
      <c r="S15" s="8"/>
      <c r="T15" s="8"/>
      <c r="U15" s="8"/>
      <c r="V15" s="8"/>
      <c r="W15" s="8"/>
      <c r="X15" s="8"/>
    </row>
    <row r="16" spans="1:24" ht="15.75" customHeight="1">
      <c r="A16" s="169"/>
      <c r="B16" s="170"/>
      <c r="C16" s="171"/>
      <c r="D16" s="122"/>
      <c r="E16" s="123"/>
      <c r="F16" s="123"/>
      <c r="G16" s="123"/>
      <c r="H16" s="123"/>
      <c r="I16" s="124"/>
      <c r="J16" s="26" t="s">
        <v>10</v>
      </c>
      <c r="K16" s="28" t="s">
        <v>7</v>
      </c>
      <c r="L16" s="29"/>
      <c r="M16" s="27"/>
      <c r="N16" s="30"/>
      <c r="O16" s="8"/>
      <c r="P16" s="8"/>
      <c r="Q16" s="8"/>
      <c r="R16" s="8"/>
      <c r="S16" s="8"/>
      <c r="T16" s="8"/>
      <c r="U16" s="8"/>
      <c r="V16" s="8"/>
      <c r="W16" s="8"/>
      <c r="X16" s="8"/>
    </row>
    <row r="17" spans="1:24" ht="15.75" customHeight="1" thickBot="1">
      <c r="A17" s="172"/>
      <c r="B17" s="173"/>
      <c r="C17" s="174"/>
      <c r="D17" s="125"/>
      <c r="E17" s="126"/>
      <c r="F17" s="126"/>
      <c r="G17" s="126"/>
      <c r="H17" s="126"/>
      <c r="I17" s="127"/>
      <c r="J17" s="26" t="s">
        <v>31</v>
      </c>
      <c r="K17" s="28" t="s">
        <v>7</v>
      </c>
      <c r="L17" s="29"/>
      <c r="M17" s="27"/>
      <c r="N17" s="30"/>
      <c r="O17" s="8"/>
      <c r="P17" s="8"/>
      <c r="Q17" s="8"/>
      <c r="R17" s="8"/>
      <c r="S17" s="8"/>
      <c r="T17" s="8"/>
      <c r="U17" s="8"/>
      <c r="V17" s="8"/>
      <c r="W17" s="8"/>
      <c r="X17" s="8"/>
    </row>
    <row r="18" spans="1:24" ht="15.75" customHeight="1">
      <c r="A18" s="166" t="s">
        <v>51</v>
      </c>
      <c r="B18" s="167"/>
      <c r="C18" s="168"/>
      <c r="D18" s="128" t="s">
        <v>62</v>
      </c>
      <c r="E18" s="129"/>
      <c r="F18" s="129"/>
      <c r="G18" s="129"/>
      <c r="H18" s="129"/>
      <c r="I18" s="130"/>
      <c r="J18" s="26" t="s">
        <v>32</v>
      </c>
      <c r="K18" s="28" t="s">
        <v>7</v>
      </c>
      <c r="L18" s="29"/>
      <c r="M18" s="27"/>
      <c r="N18" s="30"/>
      <c r="O18" s="8"/>
      <c r="P18" s="8"/>
      <c r="Q18" s="8"/>
      <c r="R18" s="8"/>
      <c r="S18" s="8"/>
      <c r="T18" s="8"/>
      <c r="U18" s="8"/>
      <c r="V18" s="8"/>
      <c r="W18" s="8"/>
      <c r="X18" s="8"/>
    </row>
    <row r="19" spans="1:24" ht="15.75" customHeight="1">
      <c r="A19" s="169"/>
      <c r="B19" s="170"/>
      <c r="C19" s="171"/>
      <c r="D19" s="131"/>
      <c r="E19" s="132"/>
      <c r="F19" s="132"/>
      <c r="G19" s="132"/>
      <c r="H19" s="132"/>
      <c r="I19" s="133"/>
      <c r="J19" s="26" t="s">
        <v>33</v>
      </c>
      <c r="K19" s="28" t="s">
        <v>7</v>
      </c>
      <c r="L19" s="29"/>
      <c r="M19" s="27"/>
      <c r="N19" s="30"/>
      <c r="O19" s="8"/>
      <c r="P19" s="8"/>
      <c r="Q19" s="8"/>
      <c r="R19" s="8"/>
      <c r="S19" s="8"/>
      <c r="T19" s="8"/>
      <c r="U19" s="8"/>
      <c r="V19" s="8"/>
      <c r="W19" s="8"/>
      <c r="X19" s="8"/>
    </row>
    <row r="20" spans="1:24" ht="15.75" customHeight="1" thickBot="1">
      <c r="A20" s="172"/>
      <c r="B20" s="173"/>
      <c r="C20" s="174"/>
      <c r="D20" s="134"/>
      <c r="E20" s="135"/>
      <c r="F20" s="135"/>
      <c r="G20" s="135"/>
      <c r="H20" s="135"/>
      <c r="I20" s="136"/>
      <c r="J20" s="26" t="s">
        <v>34</v>
      </c>
      <c r="K20" s="28" t="s">
        <v>7</v>
      </c>
      <c r="L20" s="29"/>
      <c r="M20" s="27"/>
      <c r="N20" s="30"/>
      <c r="O20" s="8"/>
      <c r="P20" s="8"/>
      <c r="Q20" s="8"/>
      <c r="R20" s="8"/>
      <c r="S20" s="8"/>
      <c r="T20" s="8"/>
      <c r="U20" s="8"/>
      <c r="V20" s="8"/>
      <c r="W20" s="8"/>
      <c r="X20" s="8"/>
    </row>
    <row r="21" spans="1:24" ht="15.75" customHeight="1">
      <c r="A21" s="166" t="s">
        <v>30</v>
      </c>
      <c r="B21" s="167"/>
      <c r="C21" s="168"/>
      <c r="D21" s="128">
        <v>530906020102</v>
      </c>
      <c r="E21" s="129"/>
      <c r="F21" s="129"/>
      <c r="G21" s="129"/>
      <c r="H21" s="129"/>
      <c r="I21" s="130"/>
      <c r="J21" s="26" t="s">
        <v>35</v>
      </c>
      <c r="K21" s="28" t="s">
        <v>7</v>
      </c>
      <c r="L21" s="29"/>
      <c r="M21" s="27"/>
      <c r="N21" s="30"/>
      <c r="O21" s="8"/>
      <c r="P21" s="8"/>
      <c r="Q21" s="8"/>
      <c r="R21" s="8"/>
      <c r="S21" s="8"/>
      <c r="T21" s="8"/>
      <c r="U21" s="8"/>
      <c r="V21" s="8"/>
      <c r="W21" s="8"/>
      <c r="X21" s="8"/>
    </row>
    <row r="22" spans="1:25" ht="15.75" customHeight="1">
      <c r="A22" s="169"/>
      <c r="B22" s="170"/>
      <c r="C22" s="171"/>
      <c r="D22" s="131"/>
      <c r="E22" s="132"/>
      <c r="F22" s="132"/>
      <c r="G22" s="132"/>
      <c r="H22" s="132"/>
      <c r="I22" s="133"/>
      <c r="J22" s="26" t="s">
        <v>36</v>
      </c>
      <c r="K22" s="51" t="s">
        <v>7</v>
      </c>
      <c r="L22" s="29"/>
      <c r="M22" s="27"/>
      <c r="N22" s="30"/>
      <c r="O22" s="8"/>
      <c r="P22" s="8"/>
      <c r="Q22" s="8"/>
      <c r="R22" s="8"/>
      <c r="S22" s="8"/>
      <c r="T22" s="8"/>
      <c r="U22" s="8"/>
      <c r="V22" s="8"/>
      <c r="W22" s="8"/>
      <c r="X22" s="8"/>
      <c r="Y22" s="13"/>
    </row>
    <row r="23" spans="1:25" ht="15.75" customHeight="1">
      <c r="A23" s="169"/>
      <c r="B23" s="170"/>
      <c r="C23" s="171"/>
      <c r="D23" s="131"/>
      <c r="E23" s="132"/>
      <c r="F23" s="132"/>
      <c r="G23" s="132"/>
      <c r="H23" s="132"/>
      <c r="I23" s="133"/>
      <c r="J23" s="50" t="s">
        <v>39</v>
      </c>
      <c r="K23" s="52">
        <f>SUM(K12:K22)</f>
        <v>550000000</v>
      </c>
      <c r="L23" s="63"/>
      <c r="M23" s="27"/>
      <c r="N23" s="30"/>
      <c r="O23" s="140"/>
      <c r="P23" s="140"/>
      <c r="Q23" s="185"/>
      <c r="R23" s="185"/>
      <c r="S23" s="8"/>
      <c r="T23" s="8"/>
      <c r="U23" s="8"/>
      <c r="V23" s="8"/>
      <c r="W23" s="8"/>
      <c r="X23" s="8"/>
      <c r="Y23" s="13"/>
    </row>
    <row r="24" spans="1:25" ht="30.75" customHeight="1">
      <c r="A24" s="162" t="s">
        <v>11</v>
      </c>
      <c r="B24" s="98" t="s">
        <v>43</v>
      </c>
      <c r="C24" s="98"/>
      <c r="D24" s="98"/>
      <c r="E24" s="98"/>
      <c r="F24" s="98"/>
      <c r="G24" s="42"/>
      <c r="H24" s="42"/>
      <c r="I24" s="141" t="s">
        <v>44</v>
      </c>
      <c r="J24" s="142" t="str">
        <f>CONCATENATE("METAS AÑO ",T11," POA")</f>
        <v>METAS AÑO 2018 POA</v>
      </c>
      <c r="K24" s="143"/>
      <c r="L24" s="147" t="str">
        <f>CONCATENATE("METAS AÑO ",T11," P.A.")</f>
        <v>METAS AÑO 2018 P.A.</v>
      </c>
      <c r="M24" s="98" t="s">
        <v>42</v>
      </c>
      <c r="N24" s="98"/>
      <c r="O24" s="139" t="str">
        <f>CONCATENATE("AVANCE METAS POA ",T11)</f>
        <v>AVANCE METAS POA 2018</v>
      </c>
      <c r="P24" s="139"/>
      <c r="Q24" s="139" t="str">
        <f>CONCATENATE("AVANCE METAS PA ",T11)</f>
        <v>AVANCE METAS PA 2018</v>
      </c>
      <c r="R24" s="139"/>
      <c r="S24" s="153" t="s">
        <v>26</v>
      </c>
      <c r="T24" s="99" t="s">
        <v>27</v>
      </c>
      <c r="U24" s="105" t="s">
        <v>28</v>
      </c>
      <c r="V24" s="99" t="s">
        <v>46</v>
      </c>
      <c r="W24" s="105" t="s">
        <v>47</v>
      </c>
      <c r="X24" s="152" t="s">
        <v>40</v>
      </c>
      <c r="Y24" s="95" t="s">
        <v>58</v>
      </c>
    </row>
    <row r="25" spans="1:25" ht="12.75" customHeight="1">
      <c r="A25" s="162"/>
      <c r="B25" s="98"/>
      <c r="C25" s="98"/>
      <c r="D25" s="98"/>
      <c r="E25" s="98"/>
      <c r="F25" s="98"/>
      <c r="G25" s="43"/>
      <c r="H25" s="98" t="s">
        <v>12</v>
      </c>
      <c r="I25" s="141"/>
      <c r="J25" s="144"/>
      <c r="K25" s="143"/>
      <c r="L25" s="147"/>
      <c r="M25" s="98"/>
      <c r="N25" s="98"/>
      <c r="O25" s="97" t="s">
        <v>25</v>
      </c>
      <c r="P25" s="152" t="s">
        <v>17</v>
      </c>
      <c r="Q25" s="100" t="s">
        <v>25</v>
      </c>
      <c r="R25" s="104" t="s">
        <v>17</v>
      </c>
      <c r="S25" s="154"/>
      <c r="T25" s="99"/>
      <c r="U25" s="105"/>
      <c r="V25" s="99"/>
      <c r="W25" s="105"/>
      <c r="X25" s="152"/>
      <c r="Y25" s="96"/>
    </row>
    <row r="26" spans="1:25" ht="30.75" customHeight="1">
      <c r="A26" s="162"/>
      <c r="B26" s="98"/>
      <c r="C26" s="98"/>
      <c r="D26" s="98"/>
      <c r="E26" s="98"/>
      <c r="F26" s="98"/>
      <c r="G26" s="43"/>
      <c r="H26" s="98"/>
      <c r="I26" s="141"/>
      <c r="J26" s="145"/>
      <c r="K26" s="146"/>
      <c r="L26" s="147"/>
      <c r="M26" s="98"/>
      <c r="N26" s="98"/>
      <c r="O26" s="97"/>
      <c r="P26" s="152"/>
      <c r="Q26" s="100"/>
      <c r="R26" s="104"/>
      <c r="S26" s="155"/>
      <c r="T26" s="99"/>
      <c r="U26" s="105"/>
      <c r="V26" s="99"/>
      <c r="W26" s="105"/>
      <c r="X26" s="152"/>
      <c r="Y26" s="96"/>
    </row>
    <row r="27" spans="1:25" ht="101.25" customHeight="1">
      <c r="A27" s="205">
        <v>1</v>
      </c>
      <c r="B27" s="201" t="s">
        <v>63</v>
      </c>
      <c r="C27" s="202"/>
      <c r="D27" s="202"/>
      <c r="E27" s="202"/>
      <c r="F27" s="202"/>
      <c r="G27" s="48"/>
      <c r="H27" s="31"/>
      <c r="I27" s="81" t="s">
        <v>64</v>
      </c>
      <c r="J27" s="137" t="s">
        <v>72</v>
      </c>
      <c r="K27" s="138"/>
      <c r="L27" s="192">
        <v>0.09</v>
      </c>
      <c r="M27" s="111" t="s">
        <v>75</v>
      </c>
      <c r="N27" s="111"/>
      <c r="O27" s="82">
        <v>0.004</v>
      </c>
      <c r="P27" s="82">
        <f>O27/2%</f>
        <v>0.2</v>
      </c>
      <c r="Q27" s="200">
        <f>SUM(O27:O29)</f>
        <v>0.024</v>
      </c>
      <c r="R27" s="200">
        <f>Q27/L27</f>
        <v>0.26666666666666666</v>
      </c>
      <c r="S27" s="84">
        <v>120000000</v>
      </c>
      <c r="T27" s="70">
        <v>119999999</v>
      </c>
      <c r="U27" s="71">
        <f>T27/S27</f>
        <v>0.9999999916666666</v>
      </c>
      <c r="V27" s="72"/>
      <c r="W27" s="73">
        <f>V27/S27</f>
        <v>0</v>
      </c>
      <c r="X27" s="87" t="s">
        <v>97</v>
      </c>
      <c r="Y27" s="88" t="s">
        <v>85</v>
      </c>
    </row>
    <row r="28" spans="1:25" ht="60">
      <c r="A28" s="206"/>
      <c r="B28" s="203"/>
      <c r="C28" s="204"/>
      <c r="D28" s="204"/>
      <c r="E28" s="204"/>
      <c r="F28" s="204"/>
      <c r="G28" s="49"/>
      <c r="H28" s="31"/>
      <c r="I28" s="81" t="s">
        <v>94</v>
      </c>
      <c r="J28" s="137" t="s">
        <v>95</v>
      </c>
      <c r="K28" s="138" t="s">
        <v>73</v>
      </c>
      <c r="L28" s="192"/>
      <c r="M28" s="111" t="s">
        <v>96</v>
      </c>
      <c r="N28" s="111" t="s">
        <v>76</v>
      </c>
      <c r="O28" s="82">
        <v>0.0025</v>
      </c>
      <c r="P28" s="83">
        <f>O28/2%</f>
        <v>0.125</v>
      </c>
      <c r="Q28" s="200"/>
      <c r="R28" s="200"/>
      <c r="S28" s="84">
        <v>15843840</v>
      </c>
      <c r="T28" s="70"/>
      <c r="U28" s="71">
        <f aca="true" t="shared" si="0" ref="U28:U33">T28/S28</f>
        <v>0</v>
      </c>
      <c r="V28" s="72"/>
      <c r="W28" s="73">
        <f aca="true" t="shared" si="1" ref="W28:W33">V28/S28</f>
        <v>0</v>
      </c>
      <c r="X28" s="85" t="s">
        <v>92</v>
      </c>
      <c r="Y28" s="86" t="s">
        <v>89</v>
      </c>
    </row>
    <row r="29" spans="1:25" ht="114.75">
      <c r="A29" s="206"/>
      <c r="B29" s="203"/>
      <c r="C29" s="204"/>
      <c r="D29" s="204"/>
      <c r="E29" s="204"/>
      <c r="F29" s="204"/>
      <c r="G29" s="49"/>
      <c r="H29" s="68"/>
      <c r="I29" s="78" t="s">
        <v>71</v>
      </c>
      <c r="J29" s="195" t="s">
        <v>74</v>
      </c>
      <c r="K29" s="196" t="s">
        <v>74</v>
      </c>
      <c r="L29" s="192"/>
      <c r="M29" s="189" t="s">
        <v>87</v>
      </c>
      <c r="N29" s="189" t="s">
        <v>77</v>
      </c>
      <c r="O29" s="66">
        <v>0.0175</v>
      </c>
      <c r="P29" s="64">
        <f>O29/5%</f>
        <v>0.35000000000000003</v>
      </c>
      <c r="Q29" s="200"/>
      <c r="R29" s="200"/>
      <c r="S29" s="70">
        <v>144156160</v>
      </c>
      <c r="T29" s="70">
        <v>21245644</v>
      </c>
      <c r="U29" s="71">
        <f t="shared" si="0"/>
        <v>0.14737936970574134</v>
      </c>
      <c r="V29" s="72">
        <v>12949726</v>
      </c>
      <c r="W29" s="73">
        <f t="shared" si="1"/>
        <v>0.08983123579318428</v>
      </c>
      <c r="X29" s="92" t="s">
        <v>99</v>
      </c>
      <c r="Y29" s="93" t="s">
        <v>88</v>
      </c>
    </row>
    <row r="30" spans="1:25" ht="47.25" customHeight="1">
      <c r="A30" s="205">
        <v>2</v>
      </c>
      <c r="B30" s="207" t="s">
        <v>65</v>
      </c>
      <c r="C30" s="207"/>
      <c r="D30" s="207"/>
      <c r="E30" s="207"/>
      <c r="F30" s="207"/>
      <c r="G30" s="69"/>
      <c r="H30" s="31"/>
      <c r="I30" s="76" t="s">
        <v>67</v>
      </c>
      <c r="J30" s="187" t="s">
        <v>79</v>
      </c>
      <c r="K30" s="188"/>
      <c r="L30" s="209">
        <v>450</v>
      </c>
      <c r="M30" s="106" t="s">
        <v>82</v>
      </c>
      <c r="N30" s="107"/>
      <c r="O30" s="67">
        <v>1</v>
      </c>
      <c r="P30" s="64">
        <f>O30/1</f>
        <v>1</v>
      </c>
      <c r="Q30" s="101">
        <f>SUM(O31:O32)</f>
        <v>25</v>
      </c>
      <c r="R30" s="197">
        <f>Q30/L30</f>
        <v>0.05555555555555555</v>
      </c>
      <c r="S30" s="70">
        <v>200000000</v>
      </c>
      <c r="T30" s="70">
        <v>199995690</v>
      </c>
      <c r="U30" s="71">
        <f t="shared" si="0"/>
        <v>0.99997845</v>
      </c>
      <c r="V30" s="74"/>
      <c r="W30" s="73">
        <f t="shared" si="1"/>
        <v>0</v>
      </c>
      <c r="X30" s="92" t="s">
        <v>90</v>
      </c>
      <c r="Y30" s="93" t="s">
        <v>86</v>
      </c>
    </row>
    <row r="31" spans="1:25" ht="128.25" customHeight="1">
      <c r="A31" s="206"/>
      <c r="B31" s="207"/>
      <c r="C31" s="207"/>
      <c r="D31" s="207"/>
      <c r="E31" s="207"/>
      <c r="F31" s="207"/>
      <c r="G31" s="69"/>
      <c r="H31" s="31"/>
      <c r="I31" s="89" t="s">
        <v>66</v>
      </c>
      <c r="J31" s="193" t="s">
        <v>80</v>
      </c>
      <c r="K31" s="194" t="s">
        <v>80</v>
      </c>
      <c r="L31" s="209"/>
      <c r="M31" s="190" t="s">
        <v>83</v>
      </c>
      <c r="N31" s="191" t="s">
        <v>83</v>
      </c>
      <c r="O31" s="90">
        <v>25</v>
      </c>
      <c r="P31" s="83">
        <f>O31/25</f>
        <v>1</v>
      </c>
      <c r="Q31" s="102"/>
      <c r="R31" s="198"/>
      <c r="S31" s="84">
        <v>30000000</v>
      </c>
      <c r="T31" s="70">
        <v>30000000</v>
      </c>
      <c r="U31" s="71">
        <f t="shared" si="0"/>
        <v>1</v>
      </c>
      <c r="V31" s="75"/>
      <c r="W31" s="73">
        <f t="shared" si="1"/>
        <v>0</v>
      </c>
      <c r="X31" s="87" t="s">
        <v>98</v>
      </c>
      <c r="Y31" s="88" t="s">
        <v>85</v>
      </c>
    </row>
    <row r="32" spans="1:25" ht="115.5" thickBot="1">
      <c r="A32" s="208"/>
      <c r="B32" s="207"/>
      <c r="C32" s="207"/>
      <c r="D32" s="207"/>
      <c r="E32" s="207"/>
      <c r="F32" s="207"/>
      <c r="G32" s="69"/>
      <c r="H32" s="31"/>
      <c r="I32" s="77" t="s">
        <v>78</v>
      </c>
      <c r="J32" s="187" t="s">
        <v>93</v>
      </c>
      <c r="K32" s="188" t="s">
        <v>81</v>
      </c>
      <c r="L32" s="209"/>
      <c r="M32" s="106" t="s">
        <v>84</v>
      </c>
      <c r="N32" s="107" t="s">
        <v>84</v>
      </c>
      <c r="O32" s="65">
        <v>0</v>
      </c>
      <c r="P32" s="64">
        <f>O32/450</f>
        <v>0</v>
      </c>
      <c r="Q32" s="103"/>
      <c r="R32" s="199"/>
      <c r="S32" s="70">
        <v>40000000</v>
      </c>
      <c r="T32" s="70">
        <v>21245644</v>
      </c>
      <c r="U32" s="71">
        <f t="shared" si="0"/>
        <v>0.5311411</v>
      </c>
      <c r="V32" s="72">
        <v>12949726</v>
      </c>
      <c r="W32" s="79">
        <f t="shared" si="1"/>
        <v>0.32374315</v>
      </c>
      <c r="X32" s="92" t="s">
        <v>99</v>
      </c>
      <c r="Y32" s="94" t="s">
        <v>88</v>
      </c>
    </row>
    <row r="33" spans="1:23" s="36" customFormat="1" ht="24.75" customHeight="1" thickBot="1">
      <c r="A33" s="184" t="s">
        <v>1</v>
      </c>
      <c r="B33" s="184"/>
      <c r="C33" s="184"/>
      <c r="D33" s="184"/>
      <c r="E33" s="184"/>
      <c r="F33" s="184"/>
      <c r="G33" s="184"/>
      <c r="H33" s="184"/>
      <c r="I33" s="184"/>
      <c r="J33" s="184"/>
      <c r="K33" s="184"/>
      <c r="L33" s="184"/>
      <c r="M33" s="184"/>
      <c r="N33" s="184"/>
      <c r="O33" s="184"/>
      <c r="P33" s="32"/>
      <c r="Q33" s="33"/>
      <c r="R33" s="33"/>
      <c r="S33" s="34">
        <f>SUM(S27:S32)</f>
        <v>550000000</v>
      </c>
      <c r="T33" s="35">
        <f>SUM(T27:T32)</f>
        <v>392486977</v>
      </c>
      <c r="U33" s="57">
        <f t="shared" si="0"/>
        <v>0.7136126854545455</v>
      </c>
      <c r="V33" s="35">
        <f>SUM(V27:V32)</f>
        <v>25899452</v>
      </c>
      <c r="W33" s="58">
        <f t="shared" si="1"/>
        <v>0.047089912727272726</v>
      </c>
    </row>
    <row r="34" spans="2:24" s="36" customFormat="1" ht="30.75" customHeight="1" thickBot="1">
      <c r="B34" s="109" t="s">
        <v>38</v>
      </c>
      <c r="C34" s="110"/>
      <c r="D34" s="37">
        <v>2</v>
      </c>
      <c r="F34" s="38" t="s">
        <v>37</v>
      </c>
      <c r="G34" s="60">
        <v>42549</v>
      </c>
      <c r="H34" s="61"/>
      <c r="I34" s="59">
        <v>43236</v>
      </c>
      <c r="J34" s="62"/>
      <c r="K34" s="62"/>
      <c r="L34" s="62"/>
      <c r="M34" s="62"/>
      <c r="N34" s="62"/>
      <c r="O34" s="46"/>
      <c r="P34" s="39">
        <f>AVERAGE(P27:P32)</f>
        <v>0.4458333333333333</v>
      </c>
      <c r="Q34" s="40"/>
      <c r="R34" s="39">
        <f>AVERAGE(R27:R32)</f>
        <v>0.1611111111111111</v>
      </c>
      <c r="S34" s="182"/>
      <c r="T34" s="183"/>
      <c r="U34" s="41"/>
      <c r="X34" s="36">
        <f>7638900/2</f>
        <v>3819450</v>
      </c>
    </row>
    <row r="35" spans="12:21" ht="12.75">
      <c r="L35" s="62"/>
      <c r="M35" s="62"/>
      <c r="T35" s="11"/>
      <c r="U35" s="11"/>
    </row>
    <row r="36" spans="12:21" ht="12.75">
      <c r="L36" s="62"/>
      <c r="M36" s="62"/>
      <c r="T36" s="11"/>
      <c r="U36" s="11"/>
    </row>
    <row r="37" spans="1:24" s="13" customFormat="1" ht="21.75" customHeight="1">
      <c r="A37" s="53"/>
      <c r="B37" s="54"/>
      <c r="C37" s="117" t="s">
        <v>41</v>
      </c>
      <c r="D37" s="112"/>
      <c r="E37" s="112"/>
      <c r="F37" s="113"/>
      <c r="G37" s="186" t="s">
        <v>52</v>
      </c>
      <c r="H37" s="186"/>
      <c r="I37" s="186"/>
      <c r="J37" s="186"/>
      <c r="K37" s="12"/>
      <c r="L37" s="62"/>
      <c r="M37" s="62"/>
      <c r="N37" s="12"/>
      <c r="O37" s="12"/>
      <c r="P37" s="12"/>
      <c r="Q37" s="12"/>
      <c r="R37" s="12"/>
      <c r="S37" s="12"/>
      <c r="T37" s="12"/>
      <c r="U37" s="12"/>
      <c r="V37" s="12"/>
      <c r="W37" s="12"/>
      <c r="X37" s="12"/>
    </row>
    <row r="38" spans="1:24" s="13" customFormat="1" ht="29.25" customHeight="1">
      <c r="A38" s="108" t="s">
        <v>14</v>
      </c>
      <c r="B38" s="108"/>
      <c r="C38" s="118" t="s">
        <v>55</v>
      </c>
      <c r="D38" s="115"/>
      <c r="E38" s="115"/>
      <c r="F38" s="116"/>
      <c r="G38" s="55" t="s">
        <v>53</v>
      </c>
      <c r="H38" s="55"/>
      <c r="I38" s="118" t="str">
        <f>'[1]POA H.A.'!G24</f>
        <v>LUZ DEYANIRA GONZALEZ CASTILLO</v>
      </c>
      <c r="J38" s="116"/>
      <c r="K38" s="12"/>
      <c r="L38" s="12"/>
      <c r="M38" s="12"/>
      <c r="N38" s="12"/>
      <c r="O38" s="12"/>
      <c r="P38" s="12"/>
      <c r="Q38" s="12"/>
      <c r="R38" s="12"/>
      <c r="S38" s="12"/>
      <c r="T38" s="12"/>
      <c r="U38" s="12"/>
      <c r="V38" s="12"/>
      <c r="W38" s="12"/>
      <c r="X38" s="12"/>
    </row>
    <row r="39" spans="1:24" ht="29.25" customHeight="1">
      <c r="A39" s="112" t="s">
        <v>15</v>
      </c>
      <c r="B39" s="113"/>
      <c r="C39" s="118" t="s">
        <v>56</v>
      </c>
      <c r="D39" s="115"/>
      <c r="E39" s="115"/>
      <c r="F39" s="116"/>
      <c r="G39" s="55" t="s">
        <v>54</v>
      </c>
      <c r="H39" s="55"/>
      <c r="I39" s="118" t="str">
        <f>'[1]POA H.A.'!G25</f>
        <v>Subdirectora de Planeación y Sistemas de Información</v>
      </c>
      <c r="J39" s="116"/>
      <c r="K39" s="12"/>
      <c r="L39" s="12"/>
      <c r="M39" s="12"/>
      <c r="N39" s="12"/>
      <c r="O39" s="12"/>
      <c r="P39" s="12"/>
      <c r="Q39" s="12"/>
      <c r="R39" s="12"/>
      <c r="S39" s="12"/>
      <c r="T39" s="12"/>
      <c r="U39" s="12"/>
      <c r="V39" s="80"/>
      <c r="W39" s="12"/>
      <c r="X39" s="12"/>
    </row>
    <row r="40" spans="1:24" ht="29.25" customHeight="1">
      <c r="A40" s="108" t="s">
        <v>13</v>
      </c>
      <c r="B40" s="108"/>
      <c r="C40" s="117"/>
      <c r="D40" s="112"/>
      <c r="E40" s="112"/>
      <c r="F40" s="113"/>
      <c r="G40" s="55"/>
      <c r="H40" s="55"/>
      <c r="I40" s="118"/>
      <c r="J40" s="116"/>
      <c r="K40" s="12"/>
      <c r="L40" s="12"/>
      <c r="M40" s="12"/>
      <c r="N40" s="12"/>
      <c r="O40" s="12"/>
      <c r="P40" s="12"/>
      <c r="Q40" s="12"/>
      <c r="R40" s="12"/>
      <c r="S40" s="12"/>
      <c r="T40" s="12"/>
      <c r="U40" s="12"/>
      <c r="V40" s="12"/>
      <c r="W40" s="12"/>
      <c r="X40" s="12"/>
    </row>
    <row r="41" spans="1:24" ht="29.25" customHeight="1">
      <c r="A41" s="108" t="s">
        <v>16</v>
      </c>
      <c r="B41" s="108"/>
      <c r="C41" s="114">
        <v>43291</v>
      </c>
      <c r="D41" s="115"/>
      <c r="E41" s="115"/>
      <c r="F41" s="116"/>
      <c r="G41" s="56">
        <v>42550</v>
      </c>
      <c r="H41" s="55"/>
      <c r="I41" s="114">
        <f>C41</f>
        <v>43291</v>
      </c>
      <c r="J41" s="116"/>
      <c r="K41" s="12"/>
      <c r="L41" s="12"/>
      <c r="M41" s="12"/>
      <c r="N41" s="12"/>
      <c r="O41" s="12"/>
      <c r="P41" s="12"/>
      <c r="Q41" s="12"/>
      <c r="R41" s="12"/>
      <c r="S41" s="12"/>
      <c r="T41" s="12"/>
      <c r="U41" s="12"/>
      <c r="V41" s="12"/>
      <c r="W41" s="12"/>
      <c r="X41" s="12"/>
    </row>
    <row r="54" ht="12.75">
      <c r="M54" s="44"/>
    </row>
  </sheetData>
  <sheetProtection/>
  <mergeCells count="84">
    <mergeCell ref="R30:R32"/>
    <mergeCell ref="Q27:Q29"/>
    <mergeCell ref="R27:R29"/>
    <mergeCell ref="B27:F29"/>
    <mergeCell ref="A27:A29"/>
    <mergeCell ref="B30:F32"/>
    <mergeCell ref="A30:A32"/>
    <mergeCell ref="L30:L32"/>
    <mergeCell ref="J30:K30"/>
    <mergeCell ref="M30:N30"/>
    <mergeCell ref="J32:K32"/>
    <mergeCell ref="J28:K28"/>
    <mergeCell ref="M28:N28"/>
    <mergeCell ref="M29:N29"/>
    <mergeCell ref="M31:N31"/>
    <mergeCell ref="L27:L29"/>
    <mergeCell ref="J31:K31"/>
    <mergeCell ref="J29:K29"/>
    <mergeCell ref="G37:J37"/>
    <mergeCell ref="C39:F39"/>
    <mergeCell ref="C40:F40"/>
    <mergeCell ref="I38:J38"/>
    <mergeCell ref="I39:J39"/>
    <mergeCell ref="I40:J40"/>
    <mergeCell ref="A21:C23"/>
    <mergeCell ref="A18:C20"/>
    <mergeCell ref="A15:C17"/>
    <mergeCell ref="S34:T34"/>
    <mergeCell ref="A33:O33"/>
    <mergeCell ref="Q23:R23"/>
    <mergeCell ref="D21:I23"/>
    <mergeCell ref="B24:F26"/>
    <mergeCell ref="A24:A26"/>
    <mergeCell ref="P25:P26"/>
    <mergeCell ref="U4:W4"/>
    <mergeCell ref="D3:T4"/>
    <mergeCell ref="D11:I11"/>
    <mergeCell ref="O11:R11"/>
    <mergeCell ref="T11:T13"/>
    <mergeCell ref="A12:C14"/>
    <mergeCell ref="D12:I14"/>
    <mergeCell ref="M11:N13"/>
    <mergeCell ref="O14:X14"/>
    <mergeCell ref="S11:S13"/>
    <mergeCell ref="U1:X1"/>
    <mergeCell ref="U2:X2"/>
    <mergeCell ref="A5:X5"/>
    <mergeCell ref="A1:C4"/>
    <mergeCell ref="D1:T2"/>
    <mergeCell ref="X24:X26"/>
    <mergeCell ref="S24:S26"/>
    <mergeCell ref="H25:H26"/>
    <mergeCell ref="A11:C11"/>
    <mergeCell ref="U3:W3"/>
    <mergeCell ref="D15:I17"/>
    <mergeCell ref="D18:I20"/>
    <mergeCell ref="J27:K27"/>
    <mergeCell ref="Q24:R24"/>
    <mergeCell ref="T24:T26"/>
    <mergeCell ref="O24:P24"/>
    <mergeCell ref="O23:P23"/>
    <mergeCell ref="I24:I26"/>
    <mergeCell ref="J24:K26"/>
    <mergeCell ref="L24:L26"/>
    <mergeCell ref="A41:B41"/>
    <mergeCell ref="A40:B40"/>
    <mergeCell ref="B34:C34"/>
    <mergeCell ref="M27:N27"/>
    <mergeCell ref="A38:B38"/>
    <mergeCell ref="A39:B39"/>
    <mergeCell ref="C41:F41"/>
    <mergeCell ref="I41:J41"/>
    <mergeCell ref="C37:F37"/>
    <mergeCell ref="C38:F38"/>
    <mergeCell ref="Y24:Y26"/>
    <mergeCell ref="O25:O26"/>
    <mergeCell ref="M24:N26"/>
    <mergeCell ref="V24:V26"/>
    <mergeCell ref="Q25:Q26"/>
    <mergeCell ref="Q30:Q32"/>
    <mergeCell ref="R25:R26"/>
    <mergeCell ref="U24:U26"/>
    <mergeCell ref="W24:W26"/>
    <mergeCell ref="M32:N32"/>
  </mergeCells>
  <printOptions horizontalCentered="1" verticalCentered="1"/>
  <pageMargins left="0.1968503937007874" right="0.07874015748031496" top="0.1968503937007874" bottom="0.11811023622047245" header="0" footer="0"/>
  <pageSetup horizontalDpi="600" verticalDpi="600" orientation="landscape" paperSize="122" scale="2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Celia Velasquez</cp:lastModifiedBy>
  <cp:lastPrinted>2016-03-31T20:03:43Z</cp:lastPrinted>
  <dcterms:created xsi:type="dcterms:W3CDTF">2009-04-01T16:45:05Z</dcterms:created>
  <dcterms:modified xsi:type="dcterms:W3CDTF">2018-07-12T18:38:54Z</dcterms:modified>
  <cp:category/>
  <cp:version/>
  <cp:contentType/>
  <cp:contentStatus/>
</cp:coreProperties>
</file>