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OA-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<sst xmlns="http://schemas.openxmlformats.org/spreadsheetml/2006/main" count="87" uniqueCount="76">
  <si>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</si>
  <si>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</si>
  <si>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</si>
  <si>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</si>
  <si>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</si>
  <si>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</si>
  <si>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</si>
  <si>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</si>
  <si>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</si>
  <si>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</si>
  <si>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</si>
  <si>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</si>
  <si>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</si>
  <si>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</si>
  <si>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</si>
  <si>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</si>
  <si>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</si>
  <si>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</si>
  <si>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</si>
  <si>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</si>
  <si>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</si>
  <si>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</si>
  <si>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</si>
  <si>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</si>
  <si>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</si>
  <si>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</si>
  <si>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</si>
  <si>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</si>
  <si>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</si>
  <si>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</si>
  <si>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</si>
  <si>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</si>
  <si>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</si>
  <si>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</si>
  <si>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</si>
  <si>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</si>
  <si>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</si>
  <si>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</si>
  <si>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</si>
  <si>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</si>
  <si>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</si>
  <si>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</si>
  <si>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</si>
  <si>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</si>
  <si>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</si>
  <si>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</si>
  <si>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</si>
  <si>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</si>
  <si>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</si>
  <si>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</si>
  <si>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</si>
  <si>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</si>
  <si>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</si>
  <si>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</si>
  <si>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</si>
  <si>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</si>
  <si>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BERTHA CRUZ FORERO</t>
  </si>
  <si>
    <t>Subdirectora Administracion de Recursos Naturales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</si>
  <si>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</si>
  <si>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Operación, mantenimiento y calibración de las estaciones de monitoreo de calidad del aire y meteorologicas</t>
  </si>
  <si>
    <t>Porcentaje de avance en la formulación de un programa de seguimiento a la calidad del aire.</t>
  </si>
  <si>
    <t>(Numero de estaciones en operación y con mantenimiento realizados/Numero de estaciones en operación y con mantenimiento  programados)*100</t>
  </si>
  <si>
    <t>Versión 0</t>
  </si>
  <si>
    <t>440 900 07 02 04</t>
  </si>
  <si>
    <t>Informe de seguimiento a la calidad del aire.</t>
  </si>
  <si>
    <t xml:space="preserve">Porcentaje de actualización y reporte de información al SIAC Aire </t>
  </si>
  <si>
    <t xml:space="preserve">Reporte de informacion al SISAIRE de las estaciones de calidad del aire </t>
  </si>
  <si>
    <t xml:space="preserve">9 Estaciónes en operación y con mantenimiento </t>
  </si>
  <si>
    <t xml:space="preserve">plataforma SISAIRE </t>
  </si>
  <si>
    <t xml:space="preserve">Serie documental 150-63 monitoreo calidad del aire </t>
  </si>
  <si>
    <r>
      <rPr>
        <b/>
        <sz val="10"/>
        <rFont val="Arial"/>
        <family val="2"/>
      </rPr>
      <t xml:space="preserve">Capetas contractuales </t>
    </r>
    <r>
      <rPr>
        <sz val="10"/>
        <rFont val="Arial"/>
        <family val="2"/>
      </rPr>
      <t xml:space="preserve">
-CPS 2018-007 conductor del vehiculo del SVCA
-CPS 2018-021 del ingeniero de sistemas 
-CPS 2018-094 ingeniero quimico.
-CPS 2018-016 ingeniero electronico 
-CPS 2018-015 Ingeniero electronico de apoyo.  
-CPS 2018-013 tecnologo en recursos naturales que apoyaran el subprograma de redes de monitoreo.
-CDA 2018-040  Arriendo de estacion meteorologica Muncipio de Mongui
-CDA 2018- 041 Arriendo de estacion meteorologica Muncipio de Sativanote
-CDA 2018-113 Arriendo de estacion de Calidad del Aire  Muncipio de Tunja
-CDS 2018-025 Calibracion de equipos de calibracioan BIOS.
-CDS 2018127 mantenimiento de aires acondicionados D&amp;D
-CDS 2018/128 Servicio de internet banda ancha para estaciones de calidad del aire KOICA. FDS
- CDC 2018 131 Adquisicion de estacion meteorologica. 
-CDC 2018191 Compra de repuestos marca ECOTEH
-CDC2018 189 compra de repuestos marca Environment
</t>
    </r>
    <r>
      <rPr>
        <b/>
        <sz val="10"/>
        <rFont val="Arial"/>
        <family val="2"/>
      </rPr>
      <t xml:space="preserve">Certificado de disponibilidad presupuestal: </t>
    </r>
    <r>
      <rPr>
        <sz val="10"/>
        <rFont val="Arial"/>
        <family val="2"/>
      </rPr>
      <t xml:space="preserve">
Plan de datos CDP 2018000042</t>
    </r>
  </si>
  <si>
    <r>
      <rPr>
        <b/>
        <sz val="10"/>
        <rFont val="Arial"/>
        <family val="2"/>
      </rPr>
      <t xml:space="preserve">Ejecucion de los siguientes contratos : </t>
    </r>
    <r>
      <rPr>
        <sz val="10"/>
        <rFont val="Arial"/>
        <family val="2"/>
      </rPr>
      <t xml:space="preserve">
-CPS 2018-007 conductor del vehiculo del SVCA
-CPS 2018-021 del ingeniero de sistemas 
-CPS 2018-094 ingeniero quimico.
-CPS 2018-016 ingeniero electronico 
-CPS 2018-015 Ingeniero electronico de apoyo.  
-CPS 2018-013 tecnologo en recursos naturales que apoyaran el subprograma de redes de monitoreo.
-CDA 2018-040  Arriendo de estacion meteorologica Muncipio de Mongui
-CDA 2018- 041 Arriendo de estacion meteorologica Muncipio de Sativanote
-CDA 2018-113 Arriendo de estacion de Calidad del Aire  Muncipio de Tunja
-Pago de planes de datos para estaciones de calidad del aire
-CDS 2018-025 Calibracion de equipos de calibracioan BIOS.
- CDC 2018 131 Adquisicion de estacion meteorologica. 
-  CDS 2018127 Mantenimiento de equipos de aires acondicionados 
-   CDS 2018128 Servicio de internet banda ancha para estaciones de calidad del aire KOICA.
-CDC 2018191 Compra de repuestos marca ECOTEH
-CDC2018 189 compra de repuestos marca Environment.
-CPS2018 228 Ingeniero Industrial 
Estan operando 8 estaciones, se esta haciendo verificacion semanal, calibraciones mensuales a cada una de ellas con su respectivo mantenimiento preventivo, asi mismo su reporte de datos</t>
    </r>
  </si>
  <si>
    <t>MARZO</t>
  </si>
  <si>
    <t>JUNIO</t>
  </si>
  <si>
    <t>SEPTIEMBRE</t>
  </si>
  <si>
    <t>Informe de calidad del aire mes de enero, febrero , marzo, abril, Mayo junio, julio,agosto, septiembre   y octubre e informe trimestral (enero a marzo) (Marzo a Junio)   (Julio a Septiembre) (septiembre - Diciembre)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</si>
</sst>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[$-240A]dddd\,\ dd&quot; de &quot;mmmm&quot; de &quot;yyyy"/>
    <numFmt numFmtId="190" formatCode="[$-240A]h:mm:ss\ AM/PM"/>
    <numFmt numFmtId="191" formatCode="0.0%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&quot;$&quot;\ * #,##0_);_(&quot;$&quot;\ * \(#,##0\);_(&quot;$&quot;\ * &quot;-&quot;??_);_(@_)"/>
    <numFmt numFmtId="197" formatCode="0.000%"/>
    <numFmt numFmtId="198" formatCode="0.000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8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8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64" applyNumberFormat="1" applyFont="1" applyBorder="1" applyAlignment="1" applyProtection="1">
      <alignment vertical="center"/>
      <protection locked="0"/>
    </xf>
    <xf numFmtId="49" fontId="20" fillId="0" borderId="0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64" applyNumberFormat="1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187" fontId="19" fillId="0" borderId="15" xfId="65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64" applyNumberFormat="1" applyFont="1" applyFill="1" applyBorder="1" applyAlignment="1" applyProtection="1">
      <alignment horizontal="center" vertical="center"/>
      <protection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187" fontId="0" fillId="0" borderId="10" xfId="65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9" fillId="0" borderId="19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0" xfId="70" applyFont="1" applyBorder="1" applyAlignment="1" applyProtection="1">
      <alignment horizontal="center" vertical="center" wrapText="1"/>
      <protection locked="0"/>
    </xf>
    <xf numFmtId="9" fontId="0" fillId="0" borderId="10" xfId="64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19" xfId="0" applyNumberFormat="1" applyFont="1" applyBorder="1" applyAlignment="1" applyProtection="1">
      <alignment vertical="top" wrapText="1"/>
      <protection/>
    </xf>
    <xf numFmtId="14" fontId="0" fillId="0" borderId="20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9" fontId="0" fillId="0" borderId="10" xfId="7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vertical="center" wrapText="1"/>
      <protection locked="0"/>
    </xf>
    <xf numFmtId="49" fontId="0" fillId="0" borderId="10" xfId="64" applyNumberFormat="1" applyFont="1" applyBorder="1" applyAlignment="1" applyProtection="1">
      <alignment horizontal="justify" vertical="center" wrapText="1"/>
      <protection locked="0"/>
    </xf>
    <xf numFmtId="0" fontId="0" fillId="0" borderId="10" xfId="64" applyNumberFormat="1" applyFont="1" applyBorder="1" applyAlignment="1" applyProtection="1">
      <alignment horizontal="justify" vertical="center" wrapText="1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9" fontId="38" fillId="0" borderId="0" xfId="70" applyFont="1" applyBorder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/>
    </xf>
    <xf numFmtId="182" fontId="38" fillId="0" borderId="0" xfId="67" applyFont="1" applyBorder="1" applyAlignment="1" applyProtection="1">
      <alignment vertical="center"/>
      <protection locked="0"/>
    </xf>
    <xf numFmtId="187" fontId="38" fillId="0" borderId="0" xfId="0" applyNumberFormat="1" applyFont="1" applyBorder="1" applyAlignment="1" applyProtection="1">
      <alignment vertical="center"/>
      <protection locked="0"/>
    </xf>
    <xf numFmtId="0" fontId="39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0" fontId="0" fillId="0" borderId="10" xfId="70" applyNumberFormat="1" applyFont="1" applyBorder="1" applyAlignment="1" applyProtection="1">
      <alignment horizontal="center" vertical="center" wrapText="1"/>
      <protection locked="0"/>
    </xf>
    <xf numFmtId="0" fontId="0" fillId="0" borderId="10" xfId="58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187" fontId="0" fillId="0" borderId="0" xfId="0" applyNumberFormat="1" applyFont="1" applyAlignment="1" applyProtection="1">
      <alignment vertical="center" wrapText="1"/>
      <protection locked="0"/>
    </xf>
    <xf numFmtId="2" fontId="0" fillId="0" borderId="10" xfId="0" applyNumberFormat="1" applyFont="1" applyFill="1" applyBorder="1" applyAlignment="1" applyProtection="1">
      <alignment vertical="center" wrapText="1"/>
      <protection locked="0"/>
    </xf>
    <xf numFmtId="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87" fontId="0" fillId="0" borderId="13" xfId="65" applyNumberFormat="1" applyFont="1" applyFill="1" applyBorder="1" applyAlignment="1">
      <alignment horizontal="right" vertical="center" wrapText="1"/>
    </xf>
    <xf numFmtId="9" fontId="0" fillId="0" borderId="13" xfId="64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 locked="0"/>
    </xf>
    <xf numFmtId="9" fontId="19" fillId="0" borderId="13" xfId="70" applyFont="1" applyBorder="1" applyAlignment="1" applyProtection="1">
      <alignment horizontal="center" vertical="center"/>
      <protection locked="0"/>
    </xf>
    <xf numFmtId="9" fontId="0" fillId="0" borderId="22" xfId="64" applyNumberFormat="1" applyFont="1" applyFill="1" applyBorder="1" applyAlignment="1" applyProtection="1">
      <alignment horizontal="center" vertical="center"/>
      <protection/>
    </xf>
    <xf numFmtId="0" fontId="19" fillId="16" borderId="23" xfId="0" applyFont="1" applyFill="1" applyBorder="1" applyAlignment="1" applyProtection="1">
      <alignment horizontal="center" vertical="center"/>
      <protection/>
    </xf>
    <xf numFmtId="187" fontId="19" fillId="0" borderId="15" xfId="0" applyNumberFormat="1" applyFont="1" applyFill="1" applyBorder="1" applyAlignment="1" applyProtection="1">
      <alignment horizontal="left" vertical="center"/>
      <protection/>
    </xf>
    <xf numFmtId="9" fontId="0" fillId="0" borderId="24" xfId="65" applyNumberFormat="1" applyFont="1" applyFill="1" applyBorder="1" applyAlignment="1" applyProtection="1">
      <alignment horizontal="center" vertical="center" wrapText="1"/>
      <protection/>
    </xf>
    <xf numFmtId="9" fontId="19" fillId="0" borderId="25" xfId="7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191" fontId="0" fillId="0" borderId="13" xfId="7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23" fillId="0" borderId="26" xfId="64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49" fontId="19" fillId="0" borderId="10" xfId="64" applyNumberFormat="1" applyFont="1" applyBorder="1" applyAlignment="1" applyProtection="1">
      <alignment horizontal="center" vertical="center" wrapText="1"/>
      <protection/>
    </xf>
    <xf numFmtId="49" fontId="19" fillId="0" borderId="10" xfId="64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/>
    </xf>
    <xf numFmtId="0" fontId="0" fillId="0" borderId="19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3" fontId="0" fillId="0" borderId="19" xfId="0" applyNumberFormat="1" applyFont="1" applyFill="1" applyBorder="1" applyAlignment="1" applyProtection="1">
      <alignment horizontal="justify" vertical="center" wrapText="1"/>
      <protection/>
    </xf>
    <xf numFmtId="3" fontId="0" fillId="0" borderId="16" xfId="0" applyNumberFormat="1" applyFont="1" applyFill="1" applyBorder="1" applyAlignment="1" applyProtection="1">
      <alignment horizontal="justify" vertical="center" wrapText="1"/>
      <protection/>
    </xf>
    <xf numFmtId="0" fontId="0" fillId="0" borderId="19" xfId="0" applyFont="1" applyBorder="1" applyAlignment="1" applyProtection="1">
      <alignment horizontal="justify" vertical="center" wrapText="1"/>
      <protection/>
    </xf>
    <xf numFmtId="0" fontId="0" fillId="0" borderId="20" xfId="0" applyFont="1" applyBorder="1" applyAlignment="1" applyProtection="1">
      <alignment horizontal="justify" vertical="center" wrapText="1"/>
      <protection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49" fontId="19" fillId="0" borderId="26" xfId="64" applyNumberFormat="1" applyFont="1" applyBorder="1" applyAlignment="1" applyProtection="1">
      <alignment horizontal="center" vertical="center" wrapText="1"/>
      <protection locked="0"/>
    </xf>
    <xf numFmtId="0" fontId="0" fillId="0" borderId="10" xfId="64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49" fontId="23" fillId="0" borderId="10" xfId="64" applyNumberFormat="1" applyFont="1" applyBorder="1" applyAlignment="1" applyProtection="1">
      <alignment horizontal="center" vertical="center" wrapText="1"/>
      <protection locked="0"/>
    </xf>
    <xf numFmtId="0" fontId="19" fillId="16" borderId="27" xfId="0" applyFont="1" applyFill="1" applyBorder="1" applyAlignment="1" applyProtection="1">
      <alignment horizontal="left" vertical="center" wrapText="1"/>
      <protection/>
    </xf>
    <xf numFmtId="0" fontId="19" fillId="16" borderId="28" xfId="0" applyFont="1" applyFill="1" applyBorder="1" applyAlignment="1" applyProtection="1">
      <alignment horizontal="left" vertical="center" wrapText="1"/>
      <protection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justify" vertical="center" wrapText="1"/>
      <protection/>
    </xf>
    <xf numFmtId="0" fontId="0" fillId="0" borderId="33" xfId="0" applyFont="1" applyFill="1" applyBorder="1" applyAlignment="1" applyProtection="1">
      <alignment horizontal="justify" vertical="center" wrapText="1"/>
      <protection/>
    </xf>
    <xf numFmtId="0" fontId="0" fillId="0" borderId="17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18" xfId="0" applyFont="1" applyFill="1" applyBorder="1" applyAlignment="1" applyProtection="1">
      <alignment horizontal="justify" vertical="center" wrapText="1"/>
      <protection/>
    </xf>
    <xf numFmtId="0" fontId="0" fillId="0" borderId="31" xfId="0" applyFont="1" applyFill="1" applyBorder="1" applyAlignment="1" applyProtection="1">
      <alignment horizontal="justify" vertical="center" wrapText="1"/>
      <protection/>
    </xf>
    <xf numFmtId="0" fontId="0" fillId="0" borderId="34" xfId="0" applyFont="1" applyFill="1" applyBorder="1" applyAlignment="1" applyProtection="1">
      <alignment horizontal="justify" vertical="center" wrapText="1"/>
      <protection/>
    </xf>
    <xf numFmtId="0" fontId="0" fillId="0" borderId="32" xfId="0" applyFont="1" applyFill="1" applyBorder="1" applyAlignment="1" applyProtection="1">
      <alignment horizontal="justify" vertical="center" wrapText="1"/>
      <protection/>
    </xf>
    <xf numFmtId="1" fontId="0" fillId="0" borderId="29" xfId="0" applyNumberFormat="1" applyFont="1" applyFill="1" applyBorder="1" applyAlignment="1" applyProtection="1">
      <alignment horizontal="justify" vertical="center" wrapText="1"/>
      <protection/>
    </xf>
    <xf numFmtId="1" fontId="0" fillId="0" borderId="33" xfId="0" applyNumberFormat="1" applyFont="1" applyFill="1" applyBorder="1" applyAlignment="1" applyProtection="1">
      <alignment horizontal="justify" vertical="center" wrapText="1"/>
      <protection/>
    </xf>
    <xf numFmtId="1" fontId="0" fillId="0" borderId="17" xfId="0" applyNumberFormat="1" applyFont="1" applyFill="1" applyBorder="1" applyAlignment="1" applyProtection="1">
      <alignment horizontal="justify" vertical="center" wrapText="1"/>
      <protection/>
    </xf>
    <xf numFmtId="1" fontId="0" fillId="0" borderId="30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18" xfId="0" applyNumberFormat="1" applyFont="1" applyFill="1" applyBorder="1" applyAlignment="1" applyProtection="1">
      <alignment horizontal="justify" vertical="center" wrapText="1"/>
      <protection/>
    </xf>
    <xf numFmtId="1" fontId="0" fillId="0" borderId="31" xfId="0" applyNumberFormat="1" applyFont="1" applyFill="1" applyBorder="1" applyAlignment="1" applyProtection="1">
      <alignment horizontal="justify" vertical="center" wrapText="1"/>
      <protection/>
    </xf>
    <xf numFmtId="1" fontId="0" fillId="0" borderId="34" xfId="0" applyNumberFormat="1" applyFont="1" applyFill="1" applyBorder="1" applyAlignment="1" applyProtection="1">
      <alignment horizontal="justify" vertical="center" wrapText="1"/>
      <protection/>
    </xf>
    <xf numFmtId="1" fontId="0" fillId="0" borderId="32" xfId="0" applyNumberFormat="1" applyFont="1" applyFill="1" applyBorder="1" applyAlignment="1" applyProtection="1">
      <alignment horizontal="justify" vertical="center" wrapText="1"/>
      <protection/>
    </xf>
    <xf numFmtId="49" fontId="0" fillId="0" borderId="0" xfId="64" applyNumberFormat="1" applyFont="1" applyFill="1" applyBorder="1" applyAlignment="1" applyProtection="1">
      <alignment horizontal="center" vertical="center"/>
      <protection locked="0"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33" xfId="0" applyFont="1" applyFill="1" applyBorder="1" applyAlignment="1" applyProtection="1">
      <alignment horizontal="left" vertical="center" wrapText="1"/>
      <protection/>
    </xf>
    <xf numFmtId="0" fontId="19" fillId="16" borderId="17" xfId="0" applyFont="1" applyFill="1" applyBorder="1" applyAlignment="1" applyProtection="1">
      <alignment horizontal="left" vertical="center" wrapText="1"/>
      <protection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18" xfId="0" applyFont="1" applyFill="1" applyBorder="1" applyAlignment="1" applyProtection="1">
      <alignment horizontal="left" vertical="center" wrapText="1"/>
      <protection/>
    </xf>
    <xf numFmtId="0" fontId="19" fillId="16" borderId="37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38" xfId="0" applyFont="1" applyFill="1" applyBorder="1" applyAlignment="1" applyProtection="1">
      <alignment horizontal="left" vertical="center" wrapText="1"/>
      <protection/>
    </xf>
    <xf numFmtId="49" fontId="20" fillId="0" borderId="0" xfId="64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center"/>
      <protection/>
    </xf>
    <xf numFmtId="49" fontId="40" fillId="0" borderId="0" xfId="64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 applyProtection="1">
      <alignment horizontal="center" vertical="center" wrapText="1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19" fillId="0" borderId="31" xfId="0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41" fillId="0" borderId="10" xfId="64" applyNumberFormat="1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4" fontId="21" fillId="0" borderId="19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34" fillId="0" borderId="10" xfId="61" applyNumberFormat="1" applyFont="1" applyFill="1" applyBorder="1" applyAlignment="1">
      <alignment vertical="center"/>
    </xf>
    <xf numFmtId="9" fontId="19" fillId="24" borderId="10" xfId="70" applyFont="1" applyFill="1" applyBorder="1" applyAlignment="1" applyProtection="1">
      <alignment horizontal="center" vertical="center"/>
      <protection locked="0"/>
    </xf>
    <xf numFmtId="9" fontId="0" fillId="24" borderId="10" xfId="70" applyFont="1" applyFill="1" applyBorder="1" applyAlignment="1" applyProtection="1">
      <alignment horizontal="center" vertical="center"/>
      <protection locked="0"/>
    </xf>
    <xf numFmtId="3" fontId="34" fillId="0" borderId="10" xfId="63" applyNumberFormat="1" applyFont="1" applyFill="1" applyBorder="1" applyAlignment="1">
      <alignment vertical="center" wrapText="1"/>
    </xf>
  </cellXfs>
  <cellStyles count="6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Millares_ejecucion inver 2002" xfId="63"/>
    <cellStyle name="Millares_FORMATO POA" xfId="64"/>
    <cellStyle name="Millares_Libro2" xfId="65"/>
    <cellStyle name="Currency" xfId="66"/>
    <cellStyle name="Currency [0]" xfId="67"/>
    <cellStyle name="Neutral" xfId="68"/>
    <cellStyle name="Notas" xfId="69"/>
    <cellStyle name="Percent" xfId="70"/>
    <cellStyle name="Porcentaje 2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542925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9.%20REDES%20DE%20MONITOREO%20Y%20CALIDAD%20AMBIENTAL\9.4%20SVCA\FEV-16%20Gestion%20int.%20Residuos%20soli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9.%20REDES%20DE%20MONITOREO%20Y%20CALIDAD%20AMBIENTAL\9.4%20SVCA\FEV-16%20Sistema%20vigilancia%20calidad%20del%20ai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&#209;O%202018\CESAR%20LUIS%20PPTO%202018\IMPORTANTES%202018%20CL\EJECUCIONES%20PRESUPUESTALES%20VIGENCIA%202018%20CL\EJECUCIONES%20DICIEMBRE%202018\INFORME%20EJECUCION%20INVERSION%20%20A%20DICIEMBRE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6">
          <cell r="D6" t="str">
            <v>FORTALECIMIENTO DEL SINA PARA LA GESTIÓN AMBIENTAL</v>
          </cell>
        </row>
        <row r="7">
          <cell r="D7" t="str">
            <v>Fortalecimiento Interno</v>
          </cell>
        </row>
        <row r="8">
          <cell r="D8" t="str">
            <v>Redes de Monitoreo y Calidad Ambiental  </v>
          </cell>
        </row>
        <row r="9">
          <cell r="D9" t="str">
            <v>Vigilancia de Calidad del aire</v>
          </cell>
        </row>
        <row r="14">
          <cell r="B14" t="str">
            <v>Adquisición, Fortalecimiento,  Operación, mantenimiento y calibración de las estaciones de monitoreo de calidad del aire y meteorológicas.</v>
          </cell>
        </row>
        <row r="15">
          <cell r="B15" t="str">
            <v>Formulación e implementación de un programa de seguimiento a la calidad del aire.</v>
          </cell>
          <cell r="J15" t="str">
            <v>Porcentaje de avance en la formulación e implementación a un programa de seguimiento a la calidad del aire programado/Porcentaje de avenace en la formulación e implementación a un programa de seguimiento a la calidad del aire.</v>
          </cell>
        </row>
        <row r="16">
          <cell r="B16" t="str">
            <v>Reporte de la información al SIAC Aire</v>
          </cell>
          <cell r="F16" t="str">
            <v>Actualización y reporte de información al SIAC </v>
          </cell>
          <cell r="J16" t="str">
            <v>Porcentaje de actualización y reporte de información al SIAC Aire/ Porcentaje de Información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JECUCION INVERSIONES 2018 COM."/>
      <sheetName val="GRAFICO COM."/>
      <sheetName val="COMENTARIOS"/>
      <sheetName val="EJECUCION INVERSIONES 2018 OB"/>
      <sheetName val="GRAFICO OBL."/>
    </sheetNames>
    <sheetDataSet>
      <sheetData sheetId="0">
        <row r="80">
          <cell r="K80">
            <v>296863445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tabSelected="1" zoomScale="80" zoomScaleNormal="80" zoomScalePageLayoutView="0" workbookViewId="0" topLeftCell="P28">
      <selection activeCell="X40" sqref="X40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2.7109375" style="1" customWidth="1"/>
    <col min="6" max="6" width="15.8515625" style="1" customWidth="1"/>
    <col min="7" max="7" width="10.00390625" style="1" hidden="1" customWidth="1"/>
    <col min="8" max="8" width="11.57421875" style="9" hidden="1" customWidth="1"/>
    <col min="9" max="9" width="50.00390625" style="9" customWidth="1"/>
    <col min="10" max="10" width="25.140625" style="1" customWidth="1"/>
    <col min="11" max="11" width="21.57421875" style="1" customWidth="1"/>
    <col min="12" max="12" width="28.28125" style="1" customWidth="1"/>
    <col min="13" max="13" width="15.7109375" style="1" customWidth="1"/>
    <col min="14" max="14" width="39.57421875" style="1" customWidth="1"/>
    <col min="15" max="18" width="19.00390625" style="10" customWidth="1"/>
    <col min="19" max="19" width="20.7109375" style="10" customWidth="1"/>
    <col min="20" max="20" width="24.140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110.421875" style="1" customWidth="1"/>
    <col min="25" max="25" width="73.57421875" style="1" customWidth="1"/>
    <col min="26" max="16384" width="11.421875" style="1" customWidth="1"/>
  </cols>
  <sheetData>
    <row r="1" spans="1:24" ht="60" customHeight="1">
      <c r="A1" s="113"/>
      <c r="B1" s="113"/>
      <c r="C1" s="113"/>
      <c r="D1" s="115" t="s">
        <v>18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2" t="s">
        <v>45</v>
      </c>
      <c r="V1" s="112"/>
      <c r="W1" s="112"/>
      <c r="X1" s="112"/>
    </row>
    <row r="2" spans="1:24" ht="21.75" customHeight="1">
      <c r="A2" s="113"/>
      <c r="B2" s="113"/>
      <c r="C2" s="113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3" t="s">
        <v>19</v>
      </c>
      <c r="V2" s="113"/>
      <c r="W2" s="113"/>
      <c r="X2" s="113"/>
    </row>
    <row r="3" spans="1:24" ht="19.5" customHeight="1">
      <c r="A3" s="113"/>
      <c r="B3" s="113"/>
      <c r="C3" s="113"/>
      <c r="D3" s="115" t="s">
        <v>20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22" t="s">
        <v>22</v>
      </c>
      <c r="V3" s="123"/>
      <c r="W3" s="124"/>
      <c r="X3" s="2" t="s">
        <v>23</v>
      </c>
    </row>
    <row r="4" spans="1:24" ht="19.5" customHeight="1">
      <c r="A4" s="113"/>
      <c r="B4" s="113"/>
      <c r="C4" s="113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22" t="s">
        <v>62</v>
      </c>
      <c r="V4" s="123"/>
      <c r="W4" s="124"/>
      <c r="X4" s="3">
        <v>43368</v>
      </c>
    </row>
    <row r="5" spans="1:24" ht="31.5" customHeight="1">
      <c r="A5" s="114" t="s">
        <v>21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3"/>
      <c r="L7" s="13"/>
      <c r="M7" s="13"/>
      <c r="N7" s="13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5"/>
      <c r="L8" s="15"/>
      <c r="M8" s="15"/>
      <c r="N8" s="15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5"/>
      <c r="L9" s="15"/>
      <c r="M9" s="15"/>
      <c r="N9" s="15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17"/>
      <c r="B10" s="18"/>
      <c r="C10" s="18"/>
      <c r="D10" s="20"/>
      <c r="E10" s="20"/>
      <c r="F10" s="20"/>
      <c r="G10" s="20"/>
      <c r="H10" s="19"/>
      <c r="I10" s="19"/>
      <c r="J10" s="20"/>
      <c r="K10" s="20"/>
      <c r="L10" s="20"/>
      <c r="M10" s="20"/>
      <c r="N10" s="20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120" t="s">
        <v>5</v>
      </c>
      <c r="B11" s="121"/>
      <c r="C11" s="121"/>
      <c r="D11" s="125" t="str">
        <f>'[2]POA H.A.'!$D$6</f>
        <v>FORTALECIMIENTO DEL SINA PARA LA GESTIÓN AMBIENTAL</v>
      </c>
      <c r="E11" s="125"/>
      <c r="F11" s="125"/>
      <c r="G11" s="125"/>
      <c r="H11" s="125"/>
      <c r="I11" s="125"/>
      <c r="J11" s="21" t="s">
        <v>2</v>
      </c>
      <c r="K11" s="21" t="s">
        <v>3</v>
      </c>
      <c r="L11" s="43"/>
      <c r="M11" s="130" t="s">
        <v>24</v>
      </c>
      <c r="N11" s="131"/>
      <c r="O11" s="126" t="s">
        <v>46</v>
      </c>
      <c r="P11" s="126"/>
      <c r="Q11" s="126"/>
      <c r="R11" s="126"/>
      <c r="S11" s="127" t="s">
        <v>49</v>
      </c>
      <c r="T11" s="127">
        <v>2018</v>
      </c>
      <c r="U11" s="45"/>
      <c r="V11" s="45"/>
      <c r="W11" s="45"/>
      <c r="X11" s="45"/>
    </row>
    <row r="12" spans="1:24" ht="22.5" customHeight="1">
      <c r="A12" s="155" t="s">
        <v>29</v>
      </c>
      <c r="B12" s="156"/>
      <c r="C12" s="157"/>
      <c r="D12" s="136" t="str">
        <f>'[2]POA H.A.'!$D$7</f>
        <v>Fortalecimiento Interno</v>
      </c>
      <c r="E12" s="137"/>
      <c r="F12" s="137"/>
      <c r="G12" s="137"/>
      <c r="H12" s="137"/>
      <c r="I12" s="138"/>
      <c r="J12" s="22" t="s">
        <v>4</v>
      </c>
      <c r="K12" s="23">
        <v>300000000</v>
      </c>
      <c r="L12" s="24"/>
      <c r="M12" s="132"/>
      <c r="N12" s="133"/>
      <c r="O12" s="14" t="s">
        <v>72</v>
      </c>
      <c r="P12" s="14" t="s">
        <v>73</v>
      </c>
      <c r="Q12" s="14" t="s">
        <v>74</v>
      </c>
      <c r="R12" s="14" t="s">
        <v>0</v>
      </c>
      <c r="S12" s="128"/>
      <c r="T12" s="128"/>
      <c r="U12" s="8"/>
      <c r="V12" s="8"/>
      <c r="W12" s="8"/>
      <c r="X12" s="8"/>
    </row>
    <row r="13" spans="1:24" ht="23.25" customHeight="1">
      <c r="A13" s="158"/>
      <c r="B13" s="159"/>
      <c r="C13" s="160"/>
      <c r="D13" s="139"/>
      <c r="E13" s="140"/>
      <c r="F13" s="140"/>
      <c r="G13" s="140"/>
      <c r="H13" s="140"/>
      <c r="I13" s="141"/>
      <c r="J13" s="25" t="s">
        <v>6</v>
      </c>
      <c r="K13" s="27" t="s">
        <v>7</v>
      </c>
      <c r="L13" s="24"/>
      <c r="M13" s="134"/>
      <c r="N13" s="135"/>
      <c r="O13" s="16"/>
      <c r="P13" s="16"/>
      <c r="Q13" s="16"/>
      <c r="R13" s="16" t="s">
        <v>50</v>
      </c>
      <c r="S13" s="129"/>
      <c r="T13" s="129"/>
      <c r="U13" s="8"/>
      <c r="V13" s="8"/>
      <c r="W13" s="8"/>
      <c r="X13" s="8"/>
    </row>
    <row r="14" spans="1:24" ht="15.75" customHeight="1" thickBot="1">
      <c r="A14" s="161"/>
      <c r="B14" s="162"/>
      <c r="C14" s="163"/>
      <c r="D14" s="142"/>
      <c r="E14" s="143"/>
      <c r="F14" s="143"/>
      <c r="G14" s="143"/>
      <c r="H14" s="143"/>
      <c r="I14" s="144"/>
      <c r="J14" s="25" t="s">
        <v>8</v>
      </c>
      <c r="K14" s="27" t="s">
        <v>7</v>
      </c>
      <c r="L14" s="28"/>
      <c r="M14" s="26"/>
      <c r="N14" s="29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4" ht="15.75" customHeight="1">
      <c r="A15" s="155" t="s">
        <v>51</v>
      </c>
      <c r="B15" s="156"/>
      <c r="C15" s="157"/>
      <c r="D15" s="136" t="str">
        <f>'[2]POA H.A.'!$D$8</f>
        <v>Redes de Monitoreo y Calidad Ambiental  </v>
      </c>
      <c r="E15" s="137"/>
      <c r="F15" s="137"/>
      <c r="G15" s="137"/>
      <c r="H15" s="137"/>
      <c r="I15" s="138"/>
      <c r="J15" s="25" t="s">
        <v>9</v>
      </c>
      <c r="K15" s="27" t="s">
        <v>7</v>
      </c>
      <c r="L15" s="28"/>
      <c r="M15" s="26"/>
      <c r="N15" s="29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158"/>
      <c r="B16" s="159"/>
      <c r="C16" s="160"/>
      <c r="D16" s="139"/>
      <c r="E16" s="140"/>
      <c r="F16" s="140"/>
      <c r="G16" s="140"/>
      <c r="H16" s="140"/>
      <c r="I16" s="141"/>
      <c r="J16" s="25" t="s">
        <v>10</v>
      </c>
      <c r="K16" s="27" t="s">
        <v>7</v>
      </c>
      <c r="L16" s="28"/>
      <c r="M16" s="26"/>
      <c r="N16" s="29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161"/>
      <c r="B17" s="162"/>
      <c r="C17" s="163"/>
      <c r="D17" s="142"/>
      <c r="E17" s="143"/>
      <c r="F17" s="143"/>
      <c r="G17" s="143"/>
      <c r="H17" s="143"/>
      <c r="I17" s="144"/>
      <c r="J17" s="25" t="s">
        <v>31</v>
      </c>
      <c r="K17" s="27" t="s">
        <v>7</v>
      </c>
      <c r="L17" s="28"/>
      <c r="M17" s="26"/>
      <c r="N17" s="29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155" t="s">
        <v>52</v>
      </c>
      <c r="B18" s="156"/>
      <c r="C18" s="157"/>
      <c r="D18" s="145" t="str">
        <f>'[2]POA H.A.'!$D$9</f>
        <v>Vigilancia de Calidad del aire</v>
      </c>
      <c r="E18" s="146"/>
      <c r="F18" s="146"/>
      <c r="G18" s="146"/>
      <c r="H18" s="146"/>
      <c r="I18" s="147"/>
      <c r="J18" s="25" t="s">
        <v>32</v>
      </c>
      <c r="K18" s="27" t="s">
        <v>7</v>
      </c>
      <c r="L18" s="28"/>
      <c r="M18" s="26"/>
      <c r="N18" s="29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158"/>
      <c r="B19" s="159"/>
      <c r="C19" s="160"/>
      <c r="D19" s="148"/>
      <c r="E19" s="149"/>
      <c r="F19" s="149"/>
      <c r="G19" s="149"/>
      <c r="H19" s="149"/>
      <c r="I19" s="150"/>
      <c r="J19" s="25" t="s">
        <v>33</v>
      </c>
      <c r="K19" s="27" t="s">
        <v>7</v>
      </c>
      <c r="L19" s="28"/>
      <c r="M19" s="26"/>
      <c r="N19" s="29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161"/>
      <c r="B20" s="162"/>
      <c r="C20" s="163"/>
      <c r="D20" s="151"/>
      <c r="E20" s="152"/>
      <c r="F20" s="152"/>
      <c r="G20" s="152"/>
      <c r="H20" s="152"/>
      <c r="I20" s="153"/>
      <c r="J20" s="25" t="s">
        <v>34</v>
      </c>
      <c r="K20" s="27" t="s">
        <v>7</v>
      </c>
      <c r="L20" s="28"/>
      <c r="M20" s="26"/>
      <c r="N20" s="29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155" t="s">
        <v>30</v>
      </c>
      <c r="B21" s="156"/>
      <c r="C21" s="157"/>
      <c r="D21" s="145" t="s">
        <v>63</v>
      </c>
      <c r="E21" s="146"/>
      <c r="F21" s="146"/>
      <c r="G21" s="146"/>
      <c r="H21" s="146"/>
      <c r="I21" s="147"/>
      <c r="J21" s="25" t="s">
        <v>35</v>
      </c>
      <c r="K21" s="27" t="s">
        <v>7</v>
      </c>
      <c r="L21" s="28"/>
      <c r="M21" s="26"/>
      <c r="N21" s="29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158"/>
      <c r="B22" s="159"/>
      <c r="C22" s="160"/>
      <c r="D22" s="148"/>
      <c r="E22" s="149"/>
      <c r="F22" s="149"/>
      <c r="G22" s="149"/>
      <c r="H22" s="149"/>
      <c r="I22" s="150"/>
      <c r="J22" s="25" t="s">
        <v>36</v>
      </c>
      <c r="K22" s="49" t="s">
        <v>7</v>
      </c>
      <c r="L22" s="28"/>
      <c r="M22" s="26"/>
      <c r="N22" s="29"/>
      <c r="O22" s="8"/>
      <c r="P22" s="8"/>
      <c r="Q22" s="8"/>
      <c r="R22" s="8"/>
      <c r="S22" s="8"/>
      <c r="T22" s="8"/>
      <c r="U22" s="8"/>
      <c r="V22" s="8"/>
      <c r="W22" s="8"/>
      <c r="X22" s="8"/>
      <c r="Y22" s="12"/>
    </row>
    <row r="23" spans="1:25" ht="15.75" customHeight="1">
      <c r="A23" s="158"/>
      <c r="B23" s="159"/>
      <c r="C23" s="160"/>
      <c r="D23" s="148"/>
      <c r="E23" s="149"/>
      <c r="F23" s="149"/>
      <c r="G23" s="149"/>
      <c r="H23" s="149"/>
      <c r="I23" s="150"/>
      <c r="J23" s="48" t="s">
        <v>39</v>
      </c>
      <c r="K23" s="50">
        <f>SUM(K12:K22)</f>
        <v>300000000</v>
      </c>
      <c r="L23" s="62"/>
      <c r="M23" s="26"/>
      <c r="N23" s="29"/>
      <c r="O23" s="154"/>
      <c r="P23" s="154"/>
      <c r="Q23" s="166"/>
      <c r="R23" s="166"/>
      <c r="S23" s="8"/>
      <c r="T23" s="8"/>
      <c r="U23" s="8"/>
      <c r="V23" s="8"/>
      <c r="W23" s="8"/>
      <c r="X23" s="8"/>
      <c r="Y23" s="12"/>
    </row>
    <row r="24" spans="1:25" ht="30.75" customHeight="1">
      <c r="A24" s="126" t="s">
        <v>11</v>
      </c>
      <c r="B24" s="118" t="s">
        <v>43</v>
      </c>
      <c r="C24" s="118"/>
      <c r="D24" s="118"/>
      <c r="E24" s="118"/>
      <c r="F24" s="118"/>
      <c r="G24" s="40"/>
      <c r="H24" s="40"/>
      <c r="I24" s="171" t="s">
        <v>44</v>
      </c>
      <c r="J24" s="172" t="str">
        <f>CONCATENATE("METAS AÑO ",T11," POA")</f>
        <v>METAS AÑO 2018 POA</v>
      </c>
      <c r="K24" s="173"/>
      <c r="L24" s="177" t="str">
        <f>CONCATENATE("METAS AÑO ",T11," P.A.")</f>
        <v>METAS AÑO 2018 P.A.</v>
      </c>
      <c r="M24" s="118" t="s">
        <v>42</v>
      </c>
      <c r="N24" s="118"/>
      <c r="O24" s="117" t="str">
        <f>CONCATENATE("AVANCE METAS POA ",T11)</f>
        <v>AVANCE METAS POA 2018</v>
      </c>
      <c r="P24" s="117"/>
      <c r="Q24" s="117" t="str">
        <f>CONCATENATE("AVANCE METAS PA ",T11)</f>
        <v>AVANCE METAS PA 2018</v>
      </c>
      <c r="R24" s="117"/>
      <c r="S24" s="98" t="s">
        <v>26</v>
      </c>
      <c r="T24" s="96" t="s">
        <v>27</v>
      </c>
      <c r="U24" s="101" t="s">
        <v>28</v>
      </c>
      <c r="V24" s="96" t="s">
        <v>47</v>
      </c>
      <c r="W24" s="101" t="s">
        <v>48</v>
      </c>
      <c r="X24" s="102" t="s">
        <v>40</v>
      </c>
      <c r="Y24" s="94" t="s">
        <v>58</v>
      </c>
    </row>
    <row r="25" spans="1:25" ht="12.75" customHeight="1">
      <c r="A25" s="126"/>
      <c r="B25" s="118"/>
      <c r="C25" s="118"/>
      <c r="D25" s="118"/>
      <c r="E25" s="118"/>
      <c r="F25" s="118"/>
      <c r="G25" s="41"/>
      <c r="H25" s="118" t="s">
        <v>12</v>
      </c>
      <c r="I25" s="171"/>
      <c r="J25" s="174"/>
      <c r="K25" s="173"/>
      <c r="L25" s="177"/>
      <c r="M25" s="118"/>
      <c r="N25" s="118"/>
      <c r="O25" s="119" t="s">
        <v>25</v>
      </c>
      <c r="P25" s="102" t="s">
        <v>17</v>
      </c>
      <c r="Q25" s="97" t="s">
        <v>25</v>
      </c>
      <c r="R25" s="116" t="s">
        <v>17</v>
      </c>
      <c r="S25" s="99"/>
      <c r="T25" s="96"/>
      <c r="U25" s="101"/>
      <c r="V25" s="96"/>
      <c r="W25" s="101"/>
      <c r="X25" s="102"/>
      <c r="Y25" s="95"/>
    </row>
    <row r="26" spans="1:25" ht="30.75" customHeight="1">
      <c r="A26" s="126"/>
      <c r="B26" s="118"/>
      <c r="C26" s="118"/>
      <c r="D26" s="118"/>
      <c r="E26" s="118"/>
      <c r="F26" s="118"/>
      <c r="G26" s="41"/>
      <c r="H26" s="118"/>
      <c r="I26" s="171"/>
      <c r="J26" s="175"/>
      <c r="K26" s="176"/>
      <c r="L26" s="177"/>
      <c r="M26" s="118"/>
      <c r="N26" s="118"/>
      <c r="O26" s="119"/>
      <c r="P26" s="102"/>
      <c r="Q26" s="97"/>
      <c r="R26" s="116"/>
      <c r="S26" s="100"/>
      <c r="T26" s="96"/>
      <c r="U26" s="101"/>
      <c r="V26" s="96"/>
      <c r="W26" s="101"/>
      <c r="X26" s="102"/>
      <c r="Y26" s="95"/>
    </row>
    <row r="27" spans="1:25" ht="282" customHeight="1">
      <c r="A27" s="30">
        <v>1</v>
      </c>
      <c r="B27" s="108" t="str">
        <f>'[2]POA H.A.'!B14</f>
        <v>Adquisición, Fortalecimiento,  Operación, mantenimiento y calibración de las estaciones de monitoreo de calidad del aire y meteorológicas.</v>
      </c>
      <c r="C27" s="109"/>
      <c r="D27" s="109"/>
      <c r="E27" s="109"/>
      <c r="F27" s="109"/>
      <c r="G27" s="46"/>
      <c r="H27" s="31"/>
      <c r="I27" s="74" t="s">
        <v>59</v>
      </c>
      <c r="J27" s="167" t="s">
        <v>67</v>
      </c>
      <c r="K27" s="168"/>
      <c r="L27" s="38">
        <v>0</v>
      </c>
      <c r="M27" s="106" t="s">
        <v>61</v>
      </c>
      <c r="N27" s="107"/>
      <c r="O27" s="76">
        <v>0</v>
      </c>
      <c r="P27" s="55">
        <v>0</v>
      </c>
      <c r="Q27" s="82">
        <v>0</v>
      </c>
      <c r="R27" s="63">
        <v>0</v>
      </c>
      <c r="S27" s="39">
        <v>300000000</v>
      </c>
      <c r="T27" s="187">
        <f>+'[3]EJECUCION INVERSIONES 2018 COM.'!$K$80</f>
        <v>296863445</v>
      </c>
      <c r="U27" s="56">
        <f>T27/S27</f>
        <v>0.9895448166666667</v>
      </c>
      <c r="V27" s="184">
        <v>293906414</v>
      </c>
      <c r="W27" s="185">
        <f>V27/S27</f>
        <v>0.9796880466666666</v>
      </c>
      <c r="X27" s="66" t="s">
        <v>71</v>
      </c>
      <c r="Y27" s="64" t="s">
        <v>70</v>
      </c>
    </row>
    <row r="28" spans="1:25" ht="87" customHeight="1">
      <c r="A28" s="30">
        <v>2</v>
      </c>
      <c r="B28" s="108" t="str">
        <f>'[2]POA H.A.'!B15</f>
        <v>Formulación e implementación de un programa de seguimiento a la calidad del aire.</v>
      </c>
      <c r="C28" s="109"/>
      <c r="D28" s="109"/>
      <c r="E28" s="109"/>
      <c r="F28" s="109"/>
      <c r="G28" s="47"/>
      <c r="H28" s="31"/>
      <c r="I28" s="75" t="s">
        <v>60</v>
      </c>
      <c r="J28" s="167" t="s">
        <v>64</v>
      </c>
      <c r="K28" s="168"/>
      <c r="L28" s="38">
        <v>0.2</v>
      </c>
      <c r="M28" s="106" t="str">
        <f>'[2]POA H.A.'!J15</f>
        <v>Porcentaje de avance en la formulación e implementación a un programa de seguimiento a la calidad del aire programado/Porcentaje de avenace en la formulación e implementación a un programa de seguimiento a la calidad del aire.</v>
      </c>
      <c r="N28" s="107"/>
      <c r="O28" s="55">
        <v>0.2</v>
      </c>
      <c r="P28" s="55">
        <f>O28/1</f>
        <v>0.2</v>
      </c>
      <c r="Q28" s="63">
        <v>0.2</v>
      </c>
      <c r="R28" s="55">
        <f>Q28/L28</f>
        <v>1</v>
      </c>
      <c r="S28" s="39">
        <v>0</v>
      </c>
      <c r="T28" s="39">
        <v>0</v>
      </c>
      <c r="U28" s="56">
        <v>0</v>
      </c>
      <c r="V28" s="57">
        <v>0</v>
      </c>
      <c r="W28" s="186">
        <v>0</v>
      </c>
      <c r="X28" s="65" t="s">
        <v>75</v>
      </c>
      <c r="Y28" s="81" t="s">
        <v>69</v>
      </c>
    </row>
    <row r="29" spans="1:25" ht="52.5" customHeight="1" thickBot="1">
      <c r="A29" s="30">
        <v>3</v>
      </c>
      <c r="B29" s="108" t="str">
        <f>'[2]POA H.A.'!B16</f>
        <v>Reporte de la información al SIAC Aire</v>
      </c>
      <c r="C29" s="109"/>
      <c r="D29" s="109"/>
      <c r="E29" s="109"/>
      <c r="F29" s="109"/>
      <c r="G29" s="47"/>
      <c r="H29" s="31"/>
      <c r="I29" s="92" t="str">
        <f>'[2]POA H.A.'!F16</f>
        <v>Actualización y reporte de información al SIAC </v>
      </c>
      <c r="J29" s="169" t="s">
        <v>65</v>
      </c>
      <c r="K29" s="170"/>
      <c r="L29" s="38">
        <v>1</v>
      </c>
      <c r="M29" s="106" t="str">
        <f>'[2]POA H.A.'!J16</f>
        <v>Porcentaje de actualización y reporte de información al SIAC Aire/ Porcentaje de Información </v>
      </c>
      <c r="N29" s="107"/>
      <c r="O29" s="55">
        <v>1</v>
      </c>
      <c r="P29" s="93">
        <f>O29/L29</f>
        <v>1</v>
      </c>
      <c r="Q29" s="93">
        <v>1</v>
      </c>
      <c r="R29" s="93">
        <f>Q29/L29</f>
        <v>1</v>
      </c>
      <c r="S29" s="83">
        <v>0</v>
      </c>
      <c r="T29" s="83">
        <v>0</v>
      </c>
      <c r="U29" s="84">
        <v>0</v>
      </c>
      <c r="V29" s="85">
        <v>0</v>
      </c>
      <c r="W29" s="86">
        <v>0</v>
      </c>
      <c r="X29" s="65" t="s">
        <v>66</v>
      </c>
      <c r="Y29" s="77" t="s">
        <v>68</v>
      </c>
    </row>
    <row r="30" spans="1:23" s="34" customFormat="1" ht="24.75" customHeight="1" thickBot="1">
      <c r="A30" s="165" t="s">
        <v>1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32"/>
      <c r="Q30" s="88"/>
      <c r="R30" s="88"/>
      <c r="S30" s="89">
        <f>SUM(S27:S29)</f>
        <v>300000000</v>
      </c>
      <c r="T30" s="33">
        <f>SUM(T27:T29)</f>
        <v>296863445</v>
      </c>
      <c r="U30" s="90">
        <f>T30/S30</f>
        <v>0.9895448166666667</v>
      </c>
      <c r="V30" s="33">
        <f>SUM(V27:V29)</f>
        <v>293906414</v>
      </c>
      <c r="W30" s="91">
        <f>V30/S30</f>
        <v>0.9796880466666666</v>
      </c>
    </row>
    <row r="31" spans="2:25" s="34" customFormat="1" ht="30.75" customHeight="1" thickBot="1">
      <c r="B31" s="104" t="s">
        <v>38</v>
      </c>
      <c r="C31" s="105"/>
      <c r="D31" s="35">
        <v>1</v>
      </c>
      <c r="F31" s="36" t="s">
        <v>37</v>
      </c>
      <c r="G31" s="59">
        <v>42549</v>
      </c>
      <c r="H31" s="60"/>
      <c r="I31" s="58">
        <v>43236</v>
      </c>
      <c r="J31" s="61"/>
      <c r="K31" s="61"/>
      <c r="L31" s="61"/>
      <c r="M31" s="61"/>
      <c r="N31" s="61"/>
      <c r="O31" s="44"/>
      <c r="P31" s="87">
        <f>AVERAGE(P28:P29)</f>
        <v>0.6</v>
      </c>
      <c r="Q31" s="37"/>
      <c r="R31" s="87">
        <f>AVERAGE(R28:R29)</f>
        <v>1</v>
      </c>
      <c r="S31" s="10"/>
      <c r="T31" s="10"/>
      <c r="U31" s="10"/>
      <c r="V31" s="78"/>
      <c r="W31" s="78"/>
      <c r="X31" s="78"/>
      <c r="Y31" s="71"/>
    </row>
    <row r="32" spans="20:25" ht="12.75">
      <c r="T32" s="10"/>
      <c r="U32" s="10"/>
      <c r="V32" s="79"/>
      <c r="W32" s="79"/>
      <c r="X32" s="80"/>
      <c r="Y32" s="67"/>
    </row>
    <row r="33" spans="20:25" ht="12.75">
      <c r="T33" s="10"/>
      <c r="U33" s="10"/>
      <c r="V33" s="67"/>
      <c r="W33" s="67"/>
      <c r="X33" s="67"/>
      <c r="Y33" s="67"/>
    </row>
    <row r="34" spans="1:25" s="12" customFormat="1" ht="21.75" customHeight="1">
      <c r="A34" s="51"/>
      <c r="B34" s="52"/>
      <c r="C34" s="181" t="s">
        <v>41</v>
      </c>
      <c r="D34" s="110"/>
      <c r="E34" s="110"/>
      <c r="F34" s="111"/>
      <c r="G34" s="183" t="s">
        <v>53</v>
      </c>
      <c r="H34" s="183"/>
      <c r="I34" s="183"/>
      <c r="J34" s="183"/>
      <c r="K34" s="11"/>
      <c r="L34" s="11"/>
      <c r="M34" s="11"/>
      <c r="N34" s="11"/>
      <c r="O34" s="11"/>
      <c r="P34" s="11"/>
      <c r="Q34" s="11"/>
      <c r="R34" s="11"/>
      <c r="S34" s="10"/>
      <c r="T34" s="10"/>
      <c r="U34" s="10"/>
      <c r="V34" s="68"/>
      <c r="W34" s="68"/>
      <c r="X34" s="68"/>
      <c r="Y34" s="69"/>
    </row>
    <row r="35" spans="1:25" s="12" customFormat="1" ht="29.25" customHeight="1">
      <c r="A35" s="103" t="s">
        <v>14</v>
      </c>
      <c r="B35" s="103"/>
      <c r="C35" s="178" t="s">
        <v>56</v>
      </c>
      <c r="D35" s="182"/>
      <c r="E35" s="182"/>
      <c r="F35" s="179"/>
      <c r="G35" s="53" t="s">
        <v>54</v>
      </c>
      <c r="H35" s="53"/>
      <c r="I35" s="178" t="str">
        <f>'[1]POA H.A.'!G24</f>
        <v>LUZ DEYANIRA GONZALEZ CASTILLO</v>
      </c>
      <c r="J35" s="179"/>
      <c r="K35" s="11"/>
      <c r="L35" s="11"/>
      <c r="M35" s="11"/>
      <c r="N35" s="11"/>
      <c r="O35" s="11"/>
      <c r="P35" s="11"/>
      <c r="Q35" s="11"/>
      <c r="R35" s="11"/>
      <c r="S35" s="10"/>
      <c r="T35" s="10"/>
      <c r="U35" s="10"/>
      <c r="V35" s="68"/>
      <c r="W35" s="68"/>
      <c r="X35" s="68"/>
      <c r="Y35" s="69"/>
    </row>
    <row r="36" spans="1:25" ht="29.25" customHeight="1">
      <c r="A36" s="110" t="s">
        <v>15</v>
      </c>
      <c r="B36" s="111"/>
      <c r="C36" s="178" t="s">
        <v>57</v>
      </c>
      <c r="D36" s="182"/>
      <c r="E36" s="182"/>
      <c r="F36" s="179"/>
      <c r="G36" s="53" t="s">
        <v>55</v>
      </c>
      <c r="H36" s="53"/>
      <c r="I36" s="178" t="str">
        <f>'[1]POA H.A.'!G25</f>
        <v>Subdirectora de Planeación y Sistemas de Información</v>
      </c>
      <c r="J36" s="179"/>
      <c r="K36" s="11"/>
      <c r="L36" s="11"/>
      <c r="M36" s="11"/>
      <c r="N36" s="11"/>
      <c r="O36" s="11"/>
      <c r="P36" s="11"/>
      <c r="Q36" s="11"/>
      <c r="R36" s="11"/>
      <c r="S36" s="11"/>
      <c r="T36" s="68"/>
      <c r="U36" s="72"/>
      <c r="V36" s="70"/>
      <c r="W36" s="70"/>
      <c r="X36" s="73"/>
      <c r="Y36" s="67"/>
    </row>
    <row r="37" spans="1:25" ht="29.25" customHeight="1">
      <c r="A37" s="103" t="s">
        <v>13</v>
      </c>
      <c r="B37" s="103"/>
      <c r="C37" s="181"/>
      <c r="D37" s="110"/>
      <c r="E37" s="110"/>
      <c r="F37" s="111"/>
      <c r="G37" s="53"/>
      <c r="H37" s="53"/>
      <c r="I37" s="178"/>
      <c r="J37" s="179"/>
      <c r="K37" s="11"/>
      <c r="L37" s="11"/>
      <c r="M37" s="11"/>
      <c r="N37" s="11"/>
      <c r="O37" s="11"/>
      <c r="P37" s="11"/>
      <c r="Q37" s="11"/>
      <c r="R37" s="11"/>
      <c r="S37" s="11"/>
      <c r="T37" s="68"/>
      <c r="U37" s="72"/>
      <c r="V37" s="68"/>
      <c r="W37" s="68"/>
      <c r="X37" s="70"/>
      <c r="Y37" s="67"/>
    </row>
    <row r="38" spans="1:25" ht="29.25" customHeight="1">
      <c r="A38" s="103" t="s">
        <v>16</v>
      </c>
      <c r="B38" s="103"/>
      <c r="C38" s="180">
        <v>43475</v>
      </c>
      <c r="D38" s="182"/>
      <c r="E38" s="182"/>
      <c r="F38" s="179"/>
      <c r="G38" s="54">
        <v>42550</v>
      </c>
      <c r="H38" s="53"/>
      <c r="I38" s="180">
        <f>C38</f>
        <v>43475</v>
      </c>
      <c r="J38" s="179"/>
      <c r="K38" s="11"/>
      <c r="L38" s="11"/>
      <c r="M38" s="11"/>
      <c r="N38" s="11"/>
      <c r="O38" s="11"/>
      <c r="P38" s="11"/>
      <c r="Q38" s="11"/>
      <c r="R38" s="11"/>
      <c r="S38" s="11"/>
      <c r="T38" s="70"/>
      <c r="U38" s="68"/>
      <c r="V38" s="68"/>
      <c r="W38" s="68"/>
      <c r="X38" s="68"/>
      <c r="Y38" s="67"/>
    </row>
    <row r="39" spans="20:25" ht="12.75">
      <c r="T39" s="79"/>
      <c r="U39" s="79"/>
      <c r="V39" s="79"/>
      <c r="W39" s="79"/>
      <c r="X39" s="79"/>
      <c r="Y39" s="67"/>
    </row>
    <row r="40" spans="20:25" ht="12.75">
      <c r="T40" s="79"/>
      <c r="U40" s="79"/>
      <c r="V40" s="79"/>
      <c r="W40" s="79"/>
      <c r="X40" s="79"/>
      <c r="Y40" s="67"/>
    </row>
    <row r="41" spans="20:25" ht="12.75">
      <c r="T41" s="79"/>
      <c r="U41" s="79"/>
      <c r="V41" s="79"/>
      <c r="W41" s="79"/>
      <c r="X41" s="79"/>
      <c r="Y41" s="67"/>
    </row>
    <row r="42" spans="20:25" ht="12.75">
      <c r="T42" s="79"/>
      <c r="U42" s="79"/>
      <c r="V42" s="79"/>
      <c r="W42" s="79"/>
      <c r="X42" s="79"/>
      <c r="Y42" s="67"/>
    </row>
    <row r="43" spans="20:25" ht="12.75">
      <c r="T43" s="79"/>
      <c r="U43" s="79"/>
      <c r="V43" s="79"/>
      <c r="W43" s="79"/>
      <c r="X43" s="79"/>
      <c r="Y43" s="67"/>
    </row>
    <row r="44" spans="20:25" ht="12.75">
      <c r="T44" s="79"/>
      <c r="U44" s="79"/>
      <c r="V44" s="79"/>
      <c r="W44" s="79"/>
      <c r="X44" s="79"/>
      <c r="Y44" s="67"/>
    </row>
    <row r="45" spans="20:25" ht="12.75">
      <c r="T45" s="79"/>
      <c r="U45" s="79"/>
      <c r="V45" s="79"/>
      <c r="W45" s="79"/>
      <c r="X45" s="79"/>
      <c r="Y45" s="67"/>
    </row>
    <row r="46" spans="20:24" ht="12.75">
      <c r="T46" s="79"/>
      <c r="U46" s="79"/>
      <c r="V46" s="79"/>
      <c r="W46" s="79"/>
      <c r="X46" s="79"/>
    </row>
    <row r="47" spans="20:24" ht="12.75">
      <c r="T47" s="79"/>
      <c r="U47" s="79"/>
      <c r="V47" s="79"/>
      <c r="W47" s="79"/>
      <c r="X47" s="79"/>
    </row>
    <row r="48" spans="20:24" ht="12.75">
      <c r="T48" s="79"/>
      <c r="U48" s="79"/>
      <c r="V48" s="79"/>
      <c r="W48" s="79"/>
      <c r="X48" s="79"/>
    </row>
    <row r="49" spans="20:24" ht="12.75">
      <c r="T49" s="79"/>
      <c r="U49" s="79"/>
      <c r="V49" s="79"/>
      <c r="W49" s="79"/>
      <c r="X49" s="79"/>
    </row>
    <row r="50" spans="20:24" ht="12.75">
      <c r="T50" s="79"/>
      <c r="U50" s="79"/>
      <c r="V50" s="79"/>
      <c r="W50" s="79"/>
      <c r="X50" s="79"/>
    </row>
    <row r="51" spans="13:24" ht="12.75">
      <c r="M51" s="42"/>
      <c r="T51" s="79"/>
      <c r="U51" s="79"/>
      <c r="V51" s="79"/>
      <c r="W51" s="79"/>
      <c r="X51" s="79"/>
    </row>
  </sheetData>
  <sheetProtection/>
  <mergeCells count="70">
    <mergeCell ref="I36:J36"/>
    <mergeCell ref="I37:J37"/>
    <mergeCell ref="I38:J38"/>
    <mergeCell ref="C34:F34"/>
    <mergeCell ref="C35:F35"/>
    <mergeCell ref="G34:J34"/>
    <mergeCell ref="C36:F36"/>
    <mergeCell ref="C37:F37"/>
    <mergeCell ref="C38:F38"/>
    <mergeCell ref="P25:P26"/>
    <mergeCell ref="I24:I26"/>
    <mergeCell ref="J24:K26"/>
    <mergeCell ref="L24:L26"/>
    <mergeCell ref="M24:N26"/>
    <mergeCell ref="I35:J35"/>
    <mergeCell ref="A30:O30"/>
    <mergeCell ref="Q23:R23"/>
    <mergeCell ref="D21:I23"/>
    <mergeCell ref="B24:F26"/>
    <mergeCell ref="J27:K27"/>
    <mergeCell ref="A24:A26"/>
    <mergeCell ref="J28:K28"/>
    <mergeCell ref="J29:K29"/>
    <mergeCell ref="M28:N28"/>
    <mergeCell ref="D15:I17"/>
    <mergeCell ref="D18:I20"/>
    <mergeCell ref="O23:P23"/>
    <mergeCell ref="A21:C23"/>
    <mergeCell ref="A18:C20"/>
    <mergeCell ref="O14:X14"/>
    <mergeCell ref="A15:C17"/>
    <mergeCell ref="A12:C14"/>
    <mergeCell ref="D12:I14"/>
    <mergeCell ref="S11:S13"/>
    <mergeCell ref="A11:C11"/>
    <mergeCell ref="U3:W3"/>
    <mergeCell ref="U4:W4"/>
    <mergeCell ref="D3:T4"/>
    <mergeCell ref="D11:I11"/>
    <mergeCell ref="O11:R11"/>
    <mergeCell ref="T11:T13"/>
    <mergeCell ref="M11:N13"/>
    <mergeCell ref="U1:X1"/>
    <mergeCell ref="U2:X2"/>
    <mergeCell ref="A5:X5"/>
    <mergeCell ref="A1:C4"/>
    <mergeCell ref="D1:T2"/>
    <mergeCell ref="R25:R26"/>
    <mergeCell ref="O24:P24"/>
    <mergeCell ref="Q24:R24"/>
    <mergeCell ref="H25:H26"/>
    <mergeCell ref="O25:O26"/>
    <mergeCell ref="A38:B38"/>
    <mergeCell ref="A37:B37"/>
    <mergeCell ref="B31:C31"/>
    <mergeCell ref="M27:N27"/>
    <mergeCell ref="B29:F29"/>
    <mergeCell ref="A35:B35"/>
    <mergeCell ref="M29:N29"/>
    <mergeCell ref="A36:B36"/>
    <mergeCell ref="B27:F27"/>
    <mergeCell ref="B28:F28"/>
    <mergeCell ref="Y24:Y26"/>
    <mergeCell ref="V24:V26"/>
    <mergeCell ref="Q25:Q26"/>
    <mergeCell ref="S24:S26"/>
    <mergeCell ref="T24:T26"/>
    <mergeCell ref="U24:U26"/>
    <mergeCell ref="X24:X26"/>
    <mergeCell ref="W24:W26"/>
  </mergeCells>
  <printOptions horizontalCentered="1" verticalCentered="1"/>
  <pageMargins left="0.1968503937007874" right="0.07874015748031496" top="0.1968503937007874" bottom="0.11811023622047245" header="0" footer="0"/>
  <pageSetup fitToHeight="1" fitToWidth="1" horizontalDpi="600" verticalDpi="600" orientation="landscape" scale="2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2018-05-15T19:03:34Z</cp:lastPrinted>
  <dcterms:created xsi:type="dcterms:W3CDTF">2009-04-01T16:45:05Z</dcterms:created>
  <dcterms:modified xsi:type="dcterms:W3CDTF">2019-02-05T16:46:42Z</dcterms:modified>
  <cp:category/>
  <cp:version/>
  <cp:contentType/>
  <cp:contentStatus/>
</cp:coreProperties>
</file>