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POA-1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Celia Vel?squez</author>
    <author>Fredy Alexander Pachon Sanchez</author>
  </authors>
  <commentList>
    <comment ref="O24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Q24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  <comment ref="L27" authorId="1">
      <text>
        <r>
          <rPr>
            <b/>
            <sz val="9"/>
            <rFont val="Tahoma"/>
            <family val="2"/>
          </rPr>
          <t>Fredy Alexander Pachon Sanchez:</t>
        </r>
        <r>
          <rPr>
            <sz val="9"/>
            <rFont val="Tahoma"/>
            <family val="2"/>
          </rPr>
          <t xml:space="preserve">
Porcentaje de suelos degradados en recuperación o rehabilitación de los priorizados con base en el mapa de erosión</t>
        </r>
      </text>
    </comment>
  </commentList>
</comments>
</file>

<file path=xl/sharedStrings.xml><?xml version="1.0" encoding="utf-8"?>
<sst xmlns="http://schemas.openxmlformats.org/spreadsheetml/2006/main" count="80" uniqueCount="69">
  <si>
    <t>DICIEMBRE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</si>
  <si>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</si>
  <si>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</si>
  <si>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</si>
  <si>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</si>
  <si>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</si>
  <si>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</si>
  <si>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</si>
  <si>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</si>
  <si>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</si>
  <si>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</si>
  <si>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No.</t>
  </si>
  <si>
    <t>LOCALIZACION  (Región, municipio, zona o área)</t>
  </si>
  <si>
    <t>FIRMA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</si>
  <si>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</si>
  <si>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</si>
  <si>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</si>
  <si>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</si>
  <si>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</si>
  <si>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</si>
  <si>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</si>
  <si>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CONTROL Y SEGUIMIENTO PLANES OPERATIVOS - POAS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</si>
  <si>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</si>
  <si>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</si>
  <si>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</si>
  <si>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</si>
  <si>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</si>
  <si>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</si>
  <si>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</si>
  <si>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</si>
  <si>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</si>
  <si>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</si>
  <si>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</si>
  <si>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</si>
  <si>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</si>
  <si>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Adición o ajuste (12):</t>
  </si>
  <si>
    <t>Adición o ajuste (13):</t>
  </si>
  <si>
    <t>Fecha de la versión</t>
  </si>
  <si>
    <t>Versión POA a evaluar</t>
  </si>
  <si>
    <t>Total asignado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</si>
  <si>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</si>
  <si>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</si>
  <si>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</si>
  <si>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</si>
  <si>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</si>
  <si>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</si>
  <si>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 xml:space="preserve">TRIMESTRE EVALUADO </t>
  </si>
  <si>
    <t>VALOR PAGADO ($)
ACTIVIDAD</t>
  </si>
  <si>
    <t>% DE EJECUCIÓN
SOBRE PAGOS</t>
  </si>
  <si>
    <t>AÑO:</t>
  </si>
  <si>
    <t>X</t>
  </si>
  <si>
    <t>SUBPROGRAMA PLAN DE ACCIÓN:</t>
  </si>
  <si>
    <t xml:space="preserve">PROYECTO </t>
  </si>
  <si>
    <t>APROBÓ</t>
  </si>
  <si>
    <t>LUZ DEYANIRA GONZALEZ CASTILLO</t>
  </si>
  <si>
    <t>Subdirectora de Planeación y Sistemas de Información</t>
  </si>
  <si>
    <t>JAIRO IGNACIO GARCIA</t>
  </si>
  <si>
    <t>Subdirector de Ecosistemas y Gestión Ambiental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</si>
  <si>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</si>
  <si>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Versión 0</t>
  </si>
  <si>
    <t>530 905 03 01 01</t>
  </si>
  <si>
    <t>Hectareas con sistemas practicas amigables con el medio ambiente</t>
  </si>
  <si>
    <t>CPS 2017-0069: CPS 2018-118</t>
  </si>
  <si>
    <t xml:space="preserve">250 hectareas con practicas amigables con el medo ambiente </t>
  </si>
  <si>
    <t>250</t>
  </si>
  <si>
    <t xml:space="preserve">Se han realizado 21 visitas institucionales a los Municipios asignados (Chivata, Siachoque, Sotaquira, Paipa, Tuta, Toca, Cerinza, Cuítiva, Firavitova, Pesca, Duitama, Tibasosa, Santa Rosa, Tota, Belen, Aquitania) con el fin de incentivar y promover la producción más limpia y los negocios verdes sostenibles en los sectores productivos
Se han establecido 250 hectáreas con prácticas amigables con el medio ambiente (suelo y agua en la jurisdicción de los Municipios de: Chivata, Siachoque, Sotaquira, Paipa, Tuta, Toca, Cerinza, Cuítiva, Firavitova, Pesca,  Duitama, Tibasosa, Santa Rosa, Tota, Belen, Aquitania).
Se han realizado dos (2) visitas de seguimiento al 20% de las hectáreas establecidas en el año anterior en los Municipios objeto del contrato
Se han realizado 20 visitas de seguimiento a los sistemas silvopastoriles establecidos en el año 2016
</t>
  </si>
  <si>
    <t>MARZO</t>
  </si>
  <si>
    <t>JUNIO</t>
  </si>
  <si>
    <t>SEPTIEMBRE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</si>
</sst>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* #,##0.00_ ;_ * \-#,##0.00_ ;_ * &quot;-&quot;??_ ;_ @_ "/>
    <numFmt numFmtId="187" formatCode="_(* #,##0_);_(* \(#,##0\);_(* &quot;-&quot;??_);_(@_)"/>
    <numFmt numFmtId="188" formatCode="_-[$$-340A]\ * #,##0_-;\-[$$-340A]\ * #,##0_-;_-[$$-340A]\ * &quot;-&quot;_-;_-@_-"/>
    <numFmt numFmtId="189" formatCode="[$-240A]dddd\,\ dd&quot; de &quot;mmmm&quot; de &quot;yyyy"/>
    <numFmt numFmtId="190" formatCode="[$-240A]h:mm:ss\ AM/PM"/>
    <numFmt numFmtId="191" formatCode="0.0%"/>
    <numFmt numFmtId="192" formatCode="0.000%"/>
    <numFmt numFmtId="193" formatCode="0.0000%"/>
    <numFmt numFmtId="194" formatCode="[$-240A]hh:mm:ss\ AM/PM"/>
    <numFmt numFmtId="195" formatCode="0.000"/>
    <numFmt numFmtId="196" formatCode="0.0"/>
    <numFmt numFmtId="197" formatCode="0.00000%"/>
    <numFmt numFmtId="198" formatCode="0.0000"/>
    <numFmt numFmtId="199" formatCode="0.00000"/>
    <numFmt numFmtId="200" formatCode="0.000000%"/>
    <numFmt numFmtId="201" formatCode="#."/>
    <numFmt numFmtId="202" formatCode="dd\-mm\-yyyy"/>
    <numFmt numFmtId="203" formatCode="#.##"/>
    <numFmt numFmtId="204" formatCode="_-* #,##0\ _P_t_s_-;\-* #,##0\ _P_t_s_-;_-* &quot;-&quot;??\ _P_t_s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35" fillId="2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0" borderId="0">
      <alignment/>
      <protection/>
    </xf>
    <xf numFmtId="0" fontId="0" fillId="26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14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52" applyNumberFormat="1" applyFont="1" applyBorder="1" applyAlignment="1" applyProtection="1">
      <alignment vertical="center"/>
      <protection locked="0"/>
    </xf>
    <xf numFmtId="49" fontId="20" fillId="0" borderId="0" xfId="52" applyNumberFormat="1" applyFont="1" applyFill="1" applyBorder="1" applyAlignment="1" applyProtection="1">
      <alignment horizontal="center" vertical="center"/>
      <protection locked="0"/>
    </xf>
    <xf numFmtId="49" fontId="0" fillId="0" borderId="10" xfId="52" applyNumberFormat="1" applyFont="1" applyBorder="1" applyAlignment="1" applyProtection="1">
      <alignment horizontal="center" vertical="center" wrapText="1"/>
      <protection locked="0"/>
    </xf>
    <xf numFmtId="49" fontId="0" fillId="0" borderId="10" xfId="52" applyNumberFormat="1" applyFont="1" applyBorder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52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9" fillId="18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20" fillId="0" borderId="11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19" fillId="17" borderId="12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justify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8" fontId="20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 wrapText="1"/>
      <protection/>
    </xf>
    <xf numFmtId="0" fontId="19" fillId="17" borderId="14" xfId="0" applyFont="1" applyFill="1" applyBorder="1" applyAlignment="1" applyProtection="1">
      <alignment horizontal="center" vertical="center"/>
      <protection/>
    </xf>
    <xf numFmtId="0" fontId="19" fillId="17" borderId="15" xfId="0" applyFont="1" applyFill="1" applyBorder="1" applyAlignment="1" applyProtection="1">
      <alignment horizontal="center" vertical="center"/>
      <protection/>
    </xf>
    <xf numFmtId="187" fontId="19" fillId="0" borderId="16" xfId="0" applyNumberFormat="1" applyFont="1" applyFill="1" applyBorder="1" applyAlignment="1" applyProtection="1">
      <alignment horizontal="left" vertical="center"/>
      <protection/>
    </xf>
    <xf numFmtId="187" fontId="19" fillId="0" borderId="17" xfId="53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justify" vertical="center"/>
      <protection/>
    </xf>
    <xf numFmtId="9" fontId="0" fillId="0" borderId="0" xfId="52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187" fontId="0" fillId="0" borderId="10" xfId="53" applyNumberFormat="1" applyFont="1" applyFill="1" applyBorder="1" applyAlignment="1">
      <alignment horizontal="right" vertical="center" wrapText="1"/>
    </xf>
    <xf numFmtId="1" fontId="0" fillId="0" borderId="10" xfId="0" applyNumberFormat="1" applyFont="1" applyFill="1" applyBorder="1" applyAlignment="1" applyProtection="1">
      <alignment horizontal="justify" vertical="center" wrapText="1"/>
      <protection/>
    </xf>
    <xf numFmtId="0" fontId="19" fillId="0" borderId="10" xfId="0" applyFont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27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19" xfId="0" applyFont="1" applyFill="1" applyBorder="1" applyAlignment="1" applyProtection="1">
      <alignment horizontal="left" vertical="center"/>
      <protection/>
    </xf>
    <xf numFmtId="3" fontId="0" fillId="0" borderId="13" xfId="0" applyNumberFormat="1" applyFont="1" applyFill="1" applyBorder="1" applyAlignment="1" applyProtection="1">
      <alignment horizontal="left" vertical="center"/>
      <protection/>
    </xf>
    <xf numFmtId="3" fontId="19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4" fontId="21" fillId="0" borderId="10" xfId="0" applyNumberFormat="1" applyFont="1" applyBorder="1" applyAlignment="1">
      <alignment vertical="center"/>
    </xf>
    <xf numFmtId="9" fontId="0" fillId="0" borderId="10" xfId="52" applyNumberFormat="1" applyFont="1" applyBorder="1" applyAlignment="1" applyProtection="1">
      <alignment horizontal="center" vertical="center" wrapText="1"/>
      <protection/>
    </xf>
    <xf numFmtId="9" fontId="19" fillId="0" borderId="10" xfId="60" applyFont="1" applyBorder="1" applyAlignment="1" applyProtection="1">
      <alignment horizontal="center" vertical="center"/>
      <protection locked="0"/>
    </xf>
    <xf numFmtId="9" fontId="0" fillId="0" borderId="20" xfId="53" applyNumberFormat="1" applyFont="1" applyFill="1" applyBorder="1" applyAlignment="1" applyProtection="1">
      <alignment horizontal="center" vertical="center" wrapText="1"/>
      <protection/>
    </xf>
    <xf numFmtId="9" fontId="19" fillId="0" borderId="10" xfId="60" applyFont="1" applyBorder="1" applyAlignment="1" applyProtection="1">
      <alignment horizontal="center" vertical="center"/>
      <protection/>
    </xf>
    <xf numFmtId="14" fontId="0" fillId="0" borderId="10" xfId="0" applyNumberFormat="1" applyFont="1" applyBorder="1" applyAlignment="1" applyProtection="1">
      <alignment horizontal="center" vertical="center"/>
      <protection/>
    </xf>
    <xf numFmtId="14" fontId="0" fillId="0" borderId="19" xfId="0" applyNumberFormat="1" applyFont="1" applyBorder="1" applyAlignment="1" applyProtection="1">
      <alignment vertical="top" wrapText="1"/>
      <protection/>
    </xf>
    <xf numFmtId="14" fontId="0" fillId="0" borderId="21" xfId="0" applyNumberFormat="1" applyFont="1" applyBorder="1" applyAlignment="1" applyProtection="1">
      <alignment vertical="top" wrapText="1"/>
      <protection/>
    </xf>
    <xf numFmtId="14" fontId="0" fillId="0" borderId="0" xfId="0" applyNumberFormat="1" applyFont="1" applyBorder="1" applyAlignment="1" applyProtection="1">
      <alignment vertical="top" wrapText="1"/>
      <protection/>
    </xf>
    <xf numFmtId="3" fontId="19" fillId="27" borderId="0" xfId="0" applyNumberFormat="1" applyFont="1" applyFill="1" applyBorder="1" applyAlignment="1" applyProtection="1">
      <alignment horizontal="right" vertical="center"/>
      <protection/>
    </xf>
    <xf numFmtId="10" fontId="0" fillId="0" borderId="22" xfId="52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3" fontId="21" fillId="0" borderId="0" xfId="0" applyNumberFormat="1" applyFont="1" applyBorder="1" applyAlignment="1" applyProtection="1">
      <alignment vertical="center"/>
      <protection locked="0"/>
    </xf>
    <xf numFmtId="187" fontId="0" fillId="0" borderId="0" xfId="0" applyNumberFormat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 wrapText="1"/>
    </xf>
    <xf numFmtId="9" fontId="0" fillId="0" borderId="10" xfId="0" applyNumberFormat="1" applyFont="1" applyFill="1" applyBorder="1" applyAlignment="1" applyProtection="1">
      <alignment horizontal="center" vertical="center" wrapText="1"/>
      <protection/>
    </xf>
    <xf numFmtId="10" fontId="0" fillId="0" borderId="13" xfId="60" applyNumberFormat="1" applyFont="1" applyBorder="1" applyAlignment="1" applyProtection="1">
      <alignment horizontal="center" vertical="center" wrapText="1"/>
      <protection locked="0"/>
    </xf>
    <xf numFmtId="1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10" xfId="60" applyNumberFormat="1" applyFont="1" applyBorder="1" applyAlignment="1" applyProtection="1">
      <alignment horizontal="center" vertical="center" wrapText="1"/>
      <protection locked="0"/>
    </xf>
    <xf numFmtId="187" fontId="21" fillId="0" borderId="0" xfId="0" applyNumberFormat="1" applyFont="1" applyBorder="1" applyAlignment="1" applyProtection="1">
      <alignment vertical="center"/>
      <protection locked="0"/>
    </xf>
    <xf numFmtId="3" fontId="27" fillId="0" borderId="10" xfId="51" applyNumberFormat="1" applyFont="1" applyFill="1" applyBorder="1" applyAlignment="1">
      <alignment vertical="center" wrapText="1"/>
    </xf>
    <xf numFmtId="0" fontId="38" fillId="0" borderId="23" xfId="0" applyFont="1" applyBorder="1" applyAlignment="1">
      <alignment horizontal="center" vertical="center" wrapText="1"/>
    </xf>
    <xf numFmtId="49" fontId="0" fillId="0" borderId="10" xfId="52" applyNumberFormat="1" applyFont="1" applyBorder="1" applyAlignment="1" applyProtection="1">
      <alignment vertical="center"/>
      <protection locked="0"/>
    </xf>
    <xf numFmtId="49" fontId="19" fillId="0" borderId="10" xfId="52" applyNumberFormat="1" applyFont="1" applyBorder="1" applyAlignment="1" applyProtection="1">
      <alignment horizontal="center" vertical="center" wrapText="1"/>
      <protection/>
    </xf>
    <xf numFmtId="49" fontId="23" fillId="0" borderId="10" xfId="52" applyNumberFormat="1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 locked="0"/>
    </xf>
    <xf numFmtId="49" fontId="23" fillId="0" borderId="24" xfId="52" applyNumberFormat="1" applyFont="1" applyBorder="1" applyAlignment="1" applyProtection="1">
      <alignment horizontal="center" vertical="center" wrapText="1"/>
      <protection locked="0"/>
    </xf>
    <xf numFmtId="49" fontId="19" fillId="0" borderId="24" xfId="52" applyNumberFormat="1" applyFont="1" applyBorder="1" applyAlignment="1" applyProtection="1">
      <alignment horizontal="center" vertical="center" wrapText="1"/>
      <protection locked="0"/>
    </xf>
    <xf numFmtId="0" fontId="0" fillId="0" borderId="10" xfId="52" applyNumberFormat="1" applyFont="1" applyFill="1" applyBorder="1" applyAlignment="1" applyProtection="1">
      <alignment horizontal="center" vertical="center"/>
      <protection locked="0"/>
    </xf>
    <xf numFmtId="0" fontId="18" fillId="0" borderId="19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19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3" fontId="0" fillId="0" borderId="19" xfId="0" applyNumberFormat="1" applyFont="1" applyFill="1" applyBorder="1" applyAlignment="1" applyProtection="1">
      <alignment horizontal="justify" vertical="center" wrapText="1"/>
      <protection/>
    </xf>
    <xf numFmtId="3" fontId="0" fillId="0" borderId="18" xfId="0" applyNumberFormat="1" applyFont="1" applyFill="1" applyBorder="1" applyAlignment="1" applyProtection="1">
      <alignment horizontal="justify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" fontId="19" fillId="0" borderId="25" xfId="52" applyNumberFormat="1" applyFont="1" applyBorder="1" applyAlignment="1" applyProtection="1">
      <alignment horizontal="right" vertical="center"/>
      <protection/>
    </xf>
    <xf numFmtId="1" fontId="19" fillId="0" borderId="26" xfId="52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justify" vertical="center" wrapText="1"/>
      <protection/>
    </xf>
    <xf numFmtId="0" fontId="0" fillId="0" borderId="28" xfId="0" applyFont="1" applyFill="1" applyBorder="1" applyAlignment="1" applyProtection="1">
      <alignment horizontal="justify" vertical="center" wrapText="1"/>
      <protection/>
    </xf>
    <xf numFmtId="0" fontId="0" fillId="0" borderId="29" xfId="0" applyFont="1" applyFill="1" applyBorder="1" applyAlignment="1" applyProtection="1">
      <alignment horizontal="justify" vertical="center" wrapText="1"/>
      <protection/>
    </xf>
    <xf numFmtId="0" fontId="0" fillId="0" borderId="3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31" xfId="0" applyFont="1" applyFill="1" applyBorder="1" applyAlignment="1" applyProtection="1">
      <alignment horizontal="justify" vertical="center" wrapText="1"/>
      <protection/>
    </xf>
    <xf numFmtId="0" fontId="0" fillId="0" borderId="32" xfId="0" applyFont="1" applyFill="1" applyBorder="1" applyAlignment="1" applyProtection="1">
      <alignment horizontal="justify" vertical="center" wrapText="1"/>
      <protection/>
    </xf>
    <xf numFmtId="0" fontId="0" fillId="0" borderId="33" xfId="0" applyFont="1" applyFill="1" applyBorder="1" applyAlignment="1" applyProtection="1">
      <alignment horizontal="justify" vertical="center" wrapText="1"/>
      <protection/>
    </xf>
    <xf numFmtId="0" fontId="0" fillId="0" borderId="34" xfId="0" applyFont="1" applyFill="1" applyBorder="1" applyAlignment="1" applyProtection="1">
      <alignment horizontal="justify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19" fillId="17" borderId="35" xfId="0" applyFont="1" applyFill="1" applyBorder="1" applyAlignment="1" applyProtection="1">
      <alignment horizontal="left" vertical="center" wrapText="1"/>
      <protection/>
    </xf>
    <xf numFmtId="0" fontId="19" fillId="17" borderId="28" xfId="0" applyFont="1" applyFill="1" applyBorder="1" applyAlignment="1" applyProtection="1">
      <alignment horizontal="left" vertical="center" wrapText="1"/>
      <protection/>
    </xf>
    <xf numFmtId="0" fontId="19" fillId="17" borderId="29" xfId="0" applyFont="1" applyFill="1" applyBorder="1" applyAlignment="1" applyProtection="1">
      <alignment horizontal="left" vertical="center" wrapText="1"/>
      <protection/>
    </xf>
    <xf numFmtId="0" fontId="19" fillId="17" borderId="36" xfId="0" applyFont="1" applyFill="1" applyBorder="1" applyAlignment="1" applyProtection="1">
      <alignment horizontal="left" vertical="center" wrapText="1"/>
      <protection/>
    </xf>
    <xf numFmtId="0" fontId="19" fillId="17" borderId="0" xfId="0" applyFont="1" applyFill="1" applyBorder="1" applyAlignment="1" applyProtection="1">
      <alignment horizontal="left" vertical="center" wrapText="1"/>
      <protection/>
    </xf>
    <xf numFmtId="0" fontId="19" fillId="17" borderId="31" xfId="0" applyFont="1" applyFill="1" applyBorder="1" applyAlignment="1" applyProtection="1">
      <alignment horizontal="left" vertical="center" wrapText="1"/>
      <protection/>
    </xf>
    <xf numFmtId="0" fontId="19" fillId="17" borderId="37" xfId="0" applyFont="1" applyFill="1" applyBorder="1" applyAlignment="1" applyProtection="1">
      <alignment horizontal="left" vertical="center" wrapText="1"/>
      <protection/>
    </xf>
    <xf numFmtId="0" fontId="19" fillId="17" borderId="11" xfId="0" applyFont="1" applyFill="1" applyBorder="1" applyAlignment="1" applyProtection="1">
      <alignment horizontal="left" vertical="center" wrapText="1"/>
      <protection/>
    </xf>
    <xf numFmtId="0" fontId="19" fillId="17" borderId="15" xfId="0" applyFont="1" applyFill="1" applyBorder="1" applyAlignment="1" applyProtection="1">
      <alignment horizontal="left" vertical="center" wrapText="1"/>
      <protection/>
    </xf>
    <xf numFmtId="49" fontId="20" fillId="0" borderId="0" xfId="52" applyNumberFormat="1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28" borderId="10" xfId="0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0" fontId="19" fillId="0" borderId="29" xfId="0" applyFont="1" applyFill="1" applyBorder="1" applyAlignment="1" applyProtection="1">
      <alignment horizontal="center" vertical="center" wrapText="1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0" fontId="19" fillId="0" borderId="31" xfId="0" applyFont="1" applyFill="1" applyBorder="1" applyAlignment="1" applyProtection="1">
      <alignment horizontal="center" vertical="center" wrapText="1"/>
      <protection/>
    </xf>
    <xf numFmtId="0" fontId="19" fillId="0" borderId="32" xfId="0" applyFont="1" applyFill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0" fontId="19" fillId="17" borderId="38" xfId="0" applyFont="1" applyFill="1" applyBorder="1" applyAlignment="1" applyProtection="1">
      <alignment horizontal="left" vertical="center" wrapText="1"/>
      <protection/>
    </xf>
    <xf numFmtId="0" fontId="19" fillId="17" borderId="39" xfId="0" applyFont="1" applyFill="1" applyBorder="1" applyAlignment="1" applyProtection="1">
      <alignment horizontal="left" vertical="center" wrapText="1"/>
      <protection/>
    </xf>
    <xf numFmtId="0" fontId="22" fillId="0" borderId="19" xfId="0" applyFont="1" applyFill="1" applyBorder="1" applyAlignment="1" applyProtection="1">
      <alignment horizontal="center" vertical="center"/>
      <protection locked="0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justify" vertical="center" wrapText="1"/>
      <protection/>
    </xf>
    <xf numFmtId="0" fontId="19" fillId="0" borderId="10" xfId="0" applyFont="1" applyBorder="1" applyAlignment="1" applyProtection="1">
      <alignment horizontal="center" vertical="center"/>
      <protection/>
    </xf>
    <xf numFmtId="1" fontId="0" fillId="0" borderId="27" xfId="0" applyNumberFormat="1" applyFont="1" applyFill="1" applyBorder="1" applyAlignment="1" applyProtection="1">
      <alignment horizontal="justify" vertical="center" wrapText="1"/>
      <protection/>
    </xf>
    <xf numFmtId="1" fontId="0" fillId="0" borderId="28" xfId="0" applyNumberFormat="1" applyFont="1" applyFill="1" applyBorder="1" applyAlignment="1" applyProtection="1">
      <alignment horizontal="justify" vertical="center" wrapText="1"/>
      <protection/>
    </xf>
    <xf numFmtId="1" fontId="0" fillId="0" borderId="29" xfId="0" applyNumberFormat="1" applyFont="1" applyFill="1" applyBorder="1" applyAlignment="1" applyProtection="1">
      <alignment horizontal="justify" vertical="center" wrapText="1"/>
      <protection/>
    </xf>
    <xf numFmtId="1" fontId="0" fillId="0" borderId="30" xfId="0" applyNumberFormat="1" applyFont="1" applyFill="1" applyBorder="1" applyAlignment="1" applyProtection="1">
      <alignment horizontal="justify" vertical="center" wrapText="1"/>
      <protection/>
    </xf>
    <xf numFmtId="1" fontId="0" fillId="0" borderId="0" xfId="0" applyNumberFormat="1" applyFont="1" applyFill="1" applyBorder="1" applyAlignment="1" applyProtection="1">
      <alignment horizontal="justify" vertical="center" wrapText="1"/>
      <protection/>
    </xf>
    <xf numFmtId="1" fontId="0" fillId="0" borderId="31" xfId="0" applyNumberFormat="1" applyFont="1" applyFill="1" applyBorder="1" applyAlignment="1" applyProtection="1">
      <alignment horizontal="justify" vertical="center" wrapText="1"/>
      <protection/>
    </xf>
    <xf numFmtId="49" fontId="19" fillId="0" borderId="10" xfId="52" applyNumberFormat="1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/>
    </xf>
    <xf numFmtId="0" fontId="19" fillId="0" borderId="27" xfId="0" applyFont="1" applyBorder="1" applyAlignment="1" applyProtection="1">
      <alignment horizontal="center" vertical="center"/>
      <protection/>
    </xf>
    <xf numFmtId="0" fontId="19" fillId="0" borderId="31" xfId="0" applyFont="1" applyBorder="1" applyAlignment="1" applyProtection="1">
      <alignment horizontal="center" vertical="center"/>
      <protection/>
    </xf>
    <xf numFmtId="0" fontId="19" fillId="0" borderId="30" xfId="0" applyFont="1" applyBorder="1" applyAlignment="1" applyProtection="1">
      <alignment horizontal="center" vertical="center"/>
      <protection/>
    </xf>
    <xf numFmtId="0" fontId="19" fillId="0" borderId="32" xfId="0" applyFont="1" applyBorder="1" applyAlignment="1" applyProtection="1">
      <alignment horizontal="center" vertical="center"/>
      <protection/>
    </xf>
    <xf numFmtId="0" fontId="19" fillId="0" borderId="34" xfId="0" applyFont="1" applyBorder="1" applyAlignment="1" applyProtection="1">
      <alignment horizontal="center" vertical="center"/>
      <protection/>
    </xf>
    <xf numFmtId="1" fontId="0" fillId="0" borderId="32" xfId="0" applyNumberFormat="1" applyFont="1" applyFill="1" applyBorder="1" applyAlignment="1" applyProtection="1">
      <alignment horizontal="justify" vertical="center" wrapText="1"/>
      <protection/>
    </xf>
    <xf numFmtId="1" fontId="0" fillId="0" borderId="33" xfId="0" applyNumberFormat="1" applyFont="1" applyFill="1" applyBorder="1" applyAlignment="1" applyProtection="1">
      <alignment horizontal="justify" vertical="center" wrapText="1"/>
      <protection/>
    </xf>
    <xf numFmtId="1" fontId="0" fillId="0" borderId="34" xfId="0" applyNumberFormat="1" applyFont="1" applyFill="1" applyBorder="1" applyAlignment="1" applyProtection="1">
      <alignment horizontal="justify" vertical="center" wrapText="1"/>
      <protection/>
    </xf>
    <xf numFmtId="49" fontId="0" fillId="0" borderId="0" xfId="52" applyNumberFormat="1" applyFont="1" applyFill="1" applyBorder="1" applyAlignment="1" applyProtection="1">
      <alignment horizontal="center" vertical="center"/>
      <protection locked="0"/>
    </xf>
    <xf numFmtId="14" fontId="21" fillId="0" borderId="19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49" fontId="40" fillId="0" borderId="0" xfId="52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>
      <alignment horizontal="center" vertical="center"/>
    </xf>
    <xf numFmtId="191" fontId="0" fillId="0" borderId="13" xfId="60" applyNumberFormat="1" applyFont="1" applyBorder="1" applyAlignment="1" applyProtection="1">
      <alignment horizontal="center" vertical="center" wrapText="1"/>
      <protection locked="0"/>
    </xf>
    <xf numFmtId="191" fontId="0" fillId="0" borderId="23" xfId="60" applyNumberFormat="1" applyFont="1" applyBorder="1" applyAlignment="1" applyProtection="1">
      <alignment horizontal="center" vertical="center" wrapText="1"/>
      <protection locked="0"/>
    </xf>
    <xf numFmtId="0" fontId="39" fillId="0" borderId="10" xfId="52" applyNumberFormat="1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 2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Incorrecto 2" xfId="48"/>
    <cellStyle name="Comma" xfId="49"/>
    <cellStyle name="Comma [0]" xfId="50"/>
    <cellStyle name="Millares 2" xfId="51"/>
    <cellStyle name="Millares_FORMATO POA" xfId="52"/>
    <cellStyle name="Millares_Libro2" xfId="53"/>
    <cellStyle name="Currency" xfId="54"/>
    <cellStyle name="Currency [0]" xfId="55"/>
    <cellStyle name="Neutral" xfId="56"/>
    <cellStyle name="Neutral 2" xfId="57"/>
    <cellStyle name="Normal 6" xfId="58"/>
    <cellStyle name="Notas" xfId="59"/>
    <cellStyle name="Percent" xfId="60"/>
    <cellStyle name="Porcentaje 2" xfId="61"/>
    <cellStyle name="Porcentual 4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47625</xdr:rowOff>
    </xdr:from>
    <xdr:to>
      <xdr:col>2</xdr:col>
      <xdr:colOff>542925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7625"/>
          <a:ext cx="1438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ncoproyectos1\COMPARTIDA\Users\cvelasquez\Downloads\FEV-16%20Gestion%20int.%20Residuos%20solid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ncoproyectos1\COMPARTIDA\Users\cvelasquez\Downloads\FEV-16%20Manejo%20y%20protecci&#243;n%20del%20suel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PLANES%20OPERATIVOS%202016\PLANES%20SEGUN%20PA%202016-2019\PLANES%20OPERATIVOS%202016\5.%20SECTORES%20PRODUCTIVOS%20Y%20NEGOCIOS%20VERDES\5.1MANEJO%20Y%20PROTECCION%20DEL%20SUELO\FEV-16%20Manejo%20y%20protecci&#243;n%20del%20suel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24">
          <cell r="G24" t="str">
            <v>LUZ DEYANIRA GONZALEZ CASTILLO</v>
          </cell>
        </row>
        <row r="25">
          <cell r="G25" t="str">
            <v>Subdirectora de Planeación y Sistemas de Información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6">
          <cell r="D6" t="str">
            <v>PROCESOS PRODUCTIVOS COMPETITIVOS Y SOSTENIBLES, PREVENCIÓN Y CONTROL DE LA CONTAMINACIÓN Y EL DETERIORO AMBIENTAL</v>
          </cell>
        </row>
        <row r="7">
          <cell r="D7" t="str">
            <v>Desarrollo de Procesos Productivos Sostenibles</v>
          </cell>
        </row>
        <row r="8">
          <cell r="D8" t="str">
            <v>Sectores Productivos y Negocios Verdes Sostenibles</v>
          </cell>
        </row>
        <row r="9">
          <cell r="D9" t="str">
            <v> Manejo y protección del suelo</v>
          </cell>
        </row>
        <row r="14">
          <cell r="B14" t="str">
            <v>Implementación de estrategias para recuperación del suelo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14">
          <cell r="J14" t="str">
            <v>(No. De hectareas implementadas con BPA/ No. De hectareas programadas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showGridLines="0" tabSelected="1" zoomScale="80" zoomScaleNormal="80" zoomScalePageLayoutView="0" workbookViewId="0" topLeftCell="M25">
      <selection activeCell="V27" sqref="V27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2.7109375" style="1" customWidth="1"/>
    <col min="6" max="6" width="15.8515625" style="1" customWidth="1"/>
    <col min="7" max="7" width="10.00390625" style="1" hidden="1" customWidth="1"/>
    <col min="8" max="8" width="11.57421875" style="11" hidden="1" customWidth="1"/>
    <col min="9" max="9" width="50.00390625" style="11" customWidth="1"/>
    <col min="10" max="10" width="25.140625" style="1" customWidth="1"/>
    <col min="11" max="11" width="21.57421875" style="1" customWidth="1"/>
    <col min="12" max="12" width="28.28125" style="1" customWidth="1"/>
    <col min="13" max="13" width="15.7109375" style="1" customWidth="1"/>
    <col min="14" max="14" width="16.57421875" style="1" customWidth="1"/>
    <col min="15" max="18" width="19.00390625" style="12" customWidth="1"/>
    <col min="19" max="19" width="20.7109375" style="12" customWidth="1"/>
    <col min="20" max="20" width="20.8515625" style="1" customWidth="1"/>
    <col min="21" max="21" width="20.28125" style="1" customWidth="1"/>
    <col min="22" max="22" width="18.57421875" style="1" customWidth="1"/>
    <col min="23" max="23" width="20.8515625" style="1" customWidth="1"/>
    <col min="24" max="24" width="81.00390625" style="1" customWidth="1"/>
    <col min="25" max="25" width="69.7109375" style="1" customWidth="1"/>
    <col min="26" max="16384" width="11.421875" style="1" customWidth="1"/>
  </cols>
  <sheetData>
    <row r="1" spans="1:24" ht="60" customHeight="1">
      <c r="A1" s="124"/>
      <c r="B1" s="124"/>
      <c r="C1" s="124"/>
      <c r="D1" s="126" t="s">
        <v>18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3" t="s">
        <v>45</v>
      </c>
      <c r="V1" s="123"/>
      <c r="W1" s="123"/>
      <c r="X1" s="123"/>
    </row>
    <row r="2" spans="1:24" ht="21.75" customHeight="1">
      <c r="A2" s="124"/>
      <c r="B2" s="124"/>
      <c r="C2" s="124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4" t="s">
        <v>19</v>
      </c>
      <c r="V2" s="124"/>
      <c r="W2" s="124"/>
      <c r="X2" s="124"/>
    </row>
    <row r="3" spans="1:24" ht="19.5" customHeight="1">
      <c r="A3" s="124"/>
      <c r="B3" s="124"/>
      <c r="C3" s="124"/>
      <c r="D3" s="126" t="s">
        <v>20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35" t="s">
        <v>22</v>
      </c>
      <c r="V3" s="136"/>
      <c r="W3" s="137"/>
      <c r="X3" s="2" t="s">
        <v>23</v>
      </c>
    </row>
    <row r="4" spans="1:24" ht="19.5" customHeight="1">
      <c r="A4" s="124"/>
      <c r="B4" s="124"/>
      <c r="C4" s="124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35" t="s">
        <v>59</v>
      </c>
      <c r="V4" s="136"/>
      <c r="W4" s="137"/>
      <c r="X4" s="3">
        <v>43003</v>
      </c>
    </row>
    <row r="5" spans="1:24" ht="31.5" customHeight="1">
      <c r="A5" s="125" t="s">
        <v>21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</row>
    <row r="6" spans="1:24" ht="20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1:24" ht="20.25" customHeight="1">
      <c r="K7" s="16"/>
      <c r="L7" s="16"/>
      <c r="M7" s="16"/>
      <c r="N7" s="16"/>
      <c r="O7" s="4"/>
      <c r="P7" s="4"/>
      <c r="Q7" s="4"/>
      <c r="R7" s="4"/>
      <c r="S7" s="4"/>
      <c r="T7" s="4"/>
      <c r="U7" s="4"/>
      <c r="V7" s="4"/>
      <c r="W7" s="4"/>
      <c r="X7" s="4"/>
    </row>
    <row r="8" spans="11:23" ht="16.5" customHeight="1">
      <c r="K8" s="18"/>
      <c r="L8" s="18"/>
      <c r="M8" s="18"/>
      <c r="N8" s="18"/>
      <c r="O8" s="5"/>
      <c r="P8" s="5"/>
      <c r="Q8" s="5"/>
      <c r="R8" s="5"/>
      <c r="S8" s="5"/>
      <c r="T8" s="5"/>
      <c r="U8" s="5"/>
      <c r="V8" s="5"/>
      <c r="W8" s="5"/>
    </row>
    <row r="9" spans="11:23" ht="13.5" customHeight="1">
      <c r="K9" s="18"/>
      <c r="L9" s="18"/>
      <c r="M9" s="18"/>
      <c r="N9" s="18"/>
      <c r="O9" s="5"/>
      <c r="P9" s="5"/>
      <c r="Q9" s="5"/>
      <c r="R9" s="5"/>
      <c r="S9" s="5"/>
      <c r="T9" s="5"/>
      <c r="U9" s="5"/>
      <c r="V9" s="5"/>
      <c r="W9" s="5"/>
    </row>
    <row r="10" spans="1:23" ht="9" customHeight="1" thickBot="1">
      <c r="A10" s="20"/>
      <c r="B10" s="21"/>
      <c r="C10" s="21"/>
      <c r="D10" s="23"/>
      <c r="E10" s="23"/>
      <c r="F10" s="23"/>
      <c r="G10" s="23"/>
      <c r="H10" s="22"/>
      <c r="I10" s="22"/>
      <c r="J10" s="23"/>
      <c r="K10" s="23"/>
      <c r="L10" s="23"/>
      <c r="M10" s="23"/>
      <c r="N10" s="23"/>
      <c r="O10" s="7"/>
      <c r="P10" s="7"/>
      <c r="Q10" s="7"/>
      <c r="R10" s="7"/>
      <c r="S10" s="7"/>
      <c r="T10" s="6"/>
      <c r="U10" s="6"/>
      <c r="V10" s="6"/>
      <c r="W10" s="6"/>
    </row>
    <row r="11" spans="1:24" ht="36" customHeight="1">
      <c r="A11" s="133" t="s">
        <v>5</v>
      </c>
      <c r="B11" s="134"/>
      <c r="C11" s="134"/>
      <c r="D11" s="138" t="str">
        <f>'[2]POA H.A.'!$D$6</f>
        <v>PROCESOS PRODUCTIVOS COMPETITIVOS Y SOSTENIBLES, PREVENCIÓN Y CONTROL DE LA CONTAMINACIÓN Y EL DETERIORO AMBIENTAL</v>
      </c>
      <c r="E11" s="138"/>
      <c r="F11" s="138"/>
      <c r="G11" s="138"/>
      <c r="H11" s="138"/>
      <c r="I11" s="138"/>
      <c r="J11" s="24" t="s">
        <v>2</v>
      </c>
      <c r="K11" s="24" t="s">
        <v>3</v>
      </c>
      <c r="L11" s="47"/>
      <c r="M11" s="127" t="s">
        <v>24</v>
      </c>
      <c r="N11" s="128"/>
      <c r="O11" s="139" t="s">
        <v>46</v>
      </c>
      <c r="P11" s="139"/>
      <c r="Q11" s="139"/>
      <c r="R11" s="139"/>
      <c r="S11" s="110" t="s">
        <v>49</v>
      </c>
      <c r="T11" s="110">
        <v>2018</v>
      </c>
      <c r="U11" s="49"/>
      <c r="V11" s="49"/>
      <c r="W11" s="49"/>
      <c r="X11" s="49"/>
    </row>
    <row r="12" spans="1:24" ht="22.5" customHeight="1">
      <c r="A12" s="113" t="s">
        <v>29</v>
      </c>
      <c r="B12" s="114"/>
      <c r="C12" s="115"/>
      <c r="D12" s="101" t="str">
        <f>'[2]POA H.A.'!$D$7</f>
        <v>Desarrollo de Procesos Productivos Sostenibles</v>
      </c>
      <c r="E12" s="102"/>
      <c r="F12" s="102"/>
      <c r="G12" s="102"/>
      <c r="H12" s="102"/>
      <c r="I12" s="103"/>
      <c r="J12" s="25" t="s">
        <v>4</v>
      </c>
      <c r="K12" s="26">
        <v>50000000</v>
      </c>
      <c r="L12" s="27"/>
      <c r="M12" s="129"/>
      <c r="N12" s="130"/>
      <c r="O12" s="17" t="s">
        <v>66</v>
      </c>
      <c r="P12" s="17" t="s">
        <v>67</v>
      </c>
      <c r="Q12" s="17" t="s">
        <v>68</v>
      </c>
      <c r="R12" s="17" t="s">
        <v>0</v>
      </c>
      <c r="S12" s="111"/>
      <c r="T12" s="111"/>
      <c r="U12" s="8"/>
      <c r="V12" s="8"/>
      <c r="W12" s="8"/>
      <c r="X12" s="8"/>
    </row>
    <row r="13" spans="1:24" ht="23.25" customHeight="1">
      <c r="A13" s="116"/>
      <c r="B13" s="117"/>
      <c r="C13" s="118"/>
      <c r="D13" s="104"/>
      <c r="E13" s="105"/>
      <c r="F13" s="105"/>
      <c r="G13" s="105"/>
      <c r="H13" s="105"/>
      <c r="I13" s="106"/>
      <c r="J13" s="28" t="s">
        <v>6</v>
      </c>
      <c r="K13" s="30" t="s">
        <v>7</v>
      </c>
      <c r="L13" s="27"/>
      <c r="M13" s="131"/>
      <c r="N13" s="132"/>
      <c r="O13" s="79"/>
      <c r="P13" s="19"/>
      <c r="Q13" s="19"/>
      <c r="R13" s="19" t="s">
        <v>50</v>
      </c>
      <c r="S13" s="112"/>
      <c r="T13" s="112"/>
      <c r="U13" s="8"/>
      <c r="V13" s="8"/>
      <c r="W13" s="8"/>
      <c r="X13" s="8"/>
    </row>
    <row r="14" spans="1:24" ht="15.75" customHeight="1" thickBot="1">
      <c r="A14" s="119"/>
      <c r="B14" s="120"/>
      <c r="C14" s="121"/>
      <c r="D14" s="107"/>
      <c r="E14" s="108"/>
      <c r="F14" s="108"/>
      <c r="G14" s="108"/>
      <c r="H14" s="108"/>
      <c r="I14" s="109"/>
      <c r="J14" s="28" t="s">
        <v>8</v>
      </c>
      <c r="K14" s="30" t="s">
        <v>7</v>
      </c>
      <c r="L14" s="31"/>
      <c r="M14" s="29"/>
      <c r="N14" s="32"/>
      <c r="O14" s="122"/>
      <c r="P14" s="122"/>
      <c r="Q14" s="122"/>
      <c r="R14" s="122"/>
      <c r="S14" s="122"/>
      <c r="T14" s="122"/>
      <c r="U14" s="122"/>
      <c r="V14" s="122"/>
      <c r="W14" s="122"/>
      <c r="X14" s="122"/>
    </row>
    <row r="15" spans="1:24" ht="15.75" customHeight="1">
      <c r="A15" s="113" t="s">
        <v>51</v>
      </c>
      <c r="B15" s="114"/>
      <c r="C15" s="115"/>
      <c r="D15" s="101" t="str">
        <f>'[2]POA H.A.'!$D$8</f>
        <v>Sectores Productivos y Negocios Verdes Sostenibles</v>
      </c>
      <c r="E15" s="102"/>
      <c r="F15" s="102"/>
      <c r="G15" s="102"/>
      <c r="H15" s="102"/>
      <c r="I15" s="103"/>
      <c r="J15" s="28" t="s">
        <v>9</v>
      </c>
      <c r="K15" s="30" t="s">
        <v>7</v>
      </c>
      <c r="L15" s="31"/>
      <c r="M15" s="29"/>
      <c r="N15" s="32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5.75" customHeight="1">
      <c r="A16" s="116"/>
      <c r="B16" s="117"/>
      <c r="C16" s="118"/>
      <c r="D16" s="104"/>
      <c r="E16" s="105"/>
      <c r="F16" s="105"/>
      <c r="G16" s="105"/>
      <c r="H16" s="105"/>
      <c r="I16" s="106"/>
      <c r="J16" s="28" t="s">
        <v>10</v>
      </c>
      <c r="K16" s="30" t="s">
        <v>7</v>
      </c>
      <c r="L16" s="31"/>
      <c r="M16" s="29"/>
      <c r="N16" s="32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5.75" customHeight="1" thickBot="1">
      <c r="A17" s="119"/>
      <c r="B17" s="120"/>
      <c r="C17" s="121"/>
      <c r="D17" s="107"/>
      <c r="E17" s="108"/>
      <c r="F17" s="108"/>
      <c r="G17" s="108"/>
      <c r="H17" s="108"/>
      <c r="I17" s="109"/>
      <c r="J17" s="28" t="s">
        <v>31</v>
      </c>
      <c r="K17" s="30" t="s">
        <v>7</v>
      </c>
      <c r="L17" s="31"/>
      <c r="M17" s="29"/>
      <c r="N17" s="32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5.75" customHeight="1">
      <c r="A18" s="113" t="s">
        <v>52</v>
      </c>
      <c r="B18" s="114"/>
      <c r="C18" s="115"/>
      <c r="D18" s="140" t="str">
        <f>'[2]POA H.A.'!$D$9</f>
        <v> Manejo y protección del suelo</v>
      </c>
      <c r="E18" s="141"/>
      <c r="F18" s="141"/>
      <c r="G18" s="141"/>
      <c r="H18" s="141"/>
      <c r="I18" s="142"/>
      <c r="J18" s="28" t="s">
        <v>32</v>
      </c>
      <c r="K18" s="30" t="s">
        <v>7</v>
      </c>
      <c r="L18" s="31"/>
      <c r="M18" s="29"/>
      <c r="N18" s="32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15.75" customHeight="1">
      <c r="A19" s="116"/>
      <c r="B19" s="117"/>
      <c r="C19" s="118"/>
      <c r="D19" s="143"/>
      <c r="E19" s="144"/>
      <c r="F19" s="144"/>
      <c r="G19" s="144"/>
      <c r="H19" s="144"/>
      <c r="I19" s="145"/>
      <c r="J19" s="28" t="s">
        <v>33</v>
      </c>
      <c r="K19" s="30" t="s">
        <v>7</v>
      </c>
      <c r="L19" s="31"/>
      <c r="M19" s="29"/>
      <c r="N19" s="32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15.75" customHeight="1" thickBot="1">
      <c r="A20" s="119"/>
      <c r="B20" s="120"/>
      <c r="C20" s="121"/>
      <c r="D20" s="153"/>
      <c r="E20" s="154"/>
      <c r="F20" s="154"/>
      <c r="G20" s="154"/>
      <c r="H20" s="154"/>
      <c r="I20" s="155"/>
      <c r="J20" s="28" t="s">
        <v>34</v>
      </c>
      <c r="K20" s="30" t="s">
        <v>7</v>
      </c>
      <c r="L20" s="31"/>
      <c r="M20" s="29"/>
      <c r="N20" s="32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15.75" customHeight="1">
      <c r="A21" s="113" t="s">
        <v>30</v>
      </c>
      <c r="B21" s="114"/>
      <c r="C21" s="115"/>
      <c r="D21" s="140" t="s">
        <v>60</v>
      </c>
      <c r="E21" s="141"/>
      <c r="F21" s="141"/>
      <c r="G21" s="141"/>
      <c r="H21" s="141"/>
      <c r="I21" s="142"/>
      <c r="J21" s="28" t="s">
        <v>35</v>
      </c>
      <c r="K21" s="30" t="s">
        <v>7</v>
      </c>
      <c r="L21" s="31"/>
      <c r="M21" s="29"/>
      <c r="N21" s="32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5" ht="15.75" customHeight="1">
      <c r="A22" s="116"/>
      <c r="B22" s="117"/>
      <c r="C22" s="118"/>
      <c r="D22" s="143"/>
      <c r="E22" s="144"/>
      <c r="F22" s="144"/>
      <c r="G22" s="144"/>
      <c r="H22" s="144"/>
      <c r="I22" s="145"/>
      <c r="J22" s="28" t="s">
        <v>36</v>
      </c>
      <c r="K22" s="51" t="s">
        <v>7</v>
      </c>
      <c r="L22" s="31"/>
      <c r="M22" s="29"/>
      <c r="N22" s="32"/>
      <c r="O22" s="8"/>
      <c r="P22" s="8"/>
      <c r="Q22" s="8"/>
      <c r="R22" s="8"/>
      <c r="S22" s="8"/>
      <c r="T22" s="8"/>
      <c r="U22" s="8"/>
      <c r="V22" s="8"/>
      <c r="W22" s="8"/>
      <c r="X22" s="8"/>
      <c r="Y22" s="15"/>
    </row>
    <row r="23" spans="1:25" ht="15.75" customHeight="1">
      <c r="A23" s="116"/>
      <c r="B23" s="117"/>
      <c r="C23" s="118"/>
      <c r="D23" s="143"/>
      <c r="E23" s="144"/>
      <c r="F23" s="144"/>
      <c r="G23" s="144"/>
      <c r="H23" s="144"/>
      <c r="I23" s="145"/>
      <c r="J23" s="50" t="s">
        <v>39</v>
      </c>
      <c r="K23" s="52">
        <f>SUM(K12:K22)</f>
        <v>50000000</v>
      </c>
      <c r="L23" s="65"/>
      <c r="M23" s="29"/>
      <c r="N23" s="32"/>
      <c r="O23" s="156"/>
      <c r="P23" s="156"/>
      <c r="Q23" s="161"/>
      <c r="R23" s="161"/>
      <c r="S23" s="8"/>
      <c r="T23" s="8"/>
      <c r="U23" s="8"/>
      <c r="V23" s="8"/>
      <c r="W23" s="8"/>
      <c r="X23" s="8"/>
      <c r="Y23" s="15"/>
    </row>
    <row r="24" spans="1:25" ht="30.75" customHeight="1">
      <c r="A24" s="139" t="s">
        <v>11</v>
      </c>
      <c r="B24" s="82" t="s">
        <v>43</v>
      </c>
      <c r="C24" s="82"/>
      <c r="D24" s="82"/>
      <c r="E24" s="82"/>
      <c r="F24" s="82"/>
      <c r="G24" s="44"/>
      <c r="H24" s="44"/>
      <c r="I24" s="147" t="s">
        <v>44</v>
      </c>
      <c r="J24" s="148" t="str">
        <f>CONCATENATE("METAS AÑO ",T11," POA")</f>
        <v>METAS AÑO 2018 POA</v>
      </c>
      <c r="K24" s="149"/>
      <c r="L24" s="167" t="str">
        <f>CONCATENATE("METAS AÑO ",T11," P.A.")</f>
        <v>METAS AÑO 2018 P.A.</v>
      </c>
      <c r="M24" s="82" t="s">
        <v>42</v>
      </c>
      <c r="N24" s="82"/>
      <c r="O24" s="86" t="str">
        <f>CONCATENATE("AVANCE METAS POA ",T11)</f>
        <v>AVANCE METAS POA 2018</v>
      </c>
      <c r="P24" s="86"/>
      <c r="Q24" s="86" t="str">
        <f>CONCATENATE("AVANCE METAS PA ",T11)</f>
        <v>AVANCE METAS PA 2018</v>
      </c>
      <c r="R24" s="86"/>
      <c r="S24" s="168" t="s">
        <v>26</v>
      </c>
      <c r="T24" s="83" t="s">
        <v>27</v>
      </c>
      <c r="U24" s="80" t="s">
        <v>28</v>
      </c>
      <c r="V24" s="83" t="s">
        <v>47</v>
      </c>
      <c r="W24" s="80" t="s">
        <v>48</v>
      </c>
      <c r="X24" s="146" t="s">
        <v>40</v>
      </c>
      <c r="Y24" s="162" t="s">
        <v>58</v>
      </c>
    </row>
    <row r="25" spans="1:25" ht="12.75" customHeight="1">
      <c r="A25" s="139"/>
      <c r="B25" s="82"/>
      <c r="C25" s="82"/>
      <c r="D25" s="82"/>
      <c r="E25" s="82"/>
      <c r="F25" s="82"/>
      <c r="G25" s="45"/>
      <c r="H25" s="82" t="s">
        <v>12</v>
      </c>
      <c r="I25" s="147"/>
      <c r="J25" s="150"/>
      <c r="K25" s="149"/>
      <c r="L25" s="167"/>
      <c r="M25" s="82"/>
      <c r="N25" s="82"/>
      <c r="O25" s="81" t="s">
        <v>25</v>
      </c>
      <c r="P25" s="146" t="s">
        <v>17</v>
      </c>
      <c r="Q25" s="84" t="s">
        <v>25</v>
      </c>
      <c r="R25" s="85" t="s">
        <v>17</v>
      </c>
      <c r="S25" s="169"/>
      <c r="T25" s="83"/>
      <c r="U25" s="80"/>
      <c r="V25" s="83"/>
      <c r="W25" s="80"/>
      <c r="X25" s="146"/>
      <c r="Y25" s="163"/>
    </row>
    <row r="26" spans="1:25" ht="30.75" customHeight="1">
      <c r="A26" s="139"/>
      <c r="B26" s="82"/>
      <c r="C26" s="82"/>
      <c r="D26" s="82"/>
      <c r="E26" s="82"/>
      <c r="F26" s="82"/>
      <c r="G26" s="45"/>
      <c r="H26" s="82"/>
      <c r="I26" s="147"/>
      <c r="J26" s="151"/>
      <c r="K26" s="152"/>
      <c r="L26" s="167"/>
      <c r="M26" s="82"/>
      <c r="N26" s="82"/>
      <c r="O26" s="81"/>
      <c r="P26" s="146"/>
      <c r="Q26" s="84"/>
      <c r="R26" s="85"/>
      <c r="S26" s="170"/>
      <c r="T26" s="83"/>
      <c r="U26" s="80"/>
      <c r="V26" s="83"/>
      <c r="W26" s="80"/>
      <c r="X26" s="146"/>
      <c r="Y26" s="163"/>
    </row>
    <row r="27" spans="1:25" ht="196.5" customHeight="1" thickBot="1">
      <c r="A27" s="70">
        <v>1</v>
      </c>
      <c r="B27" s="100" t="str">
        <f>'[2]POA H.A.'!$B$14</f>
        <v>Implementación de estrategias para recuperación del suelo</v>
      </c>
      <c r="C27" s="100"/>
      <c r="D27" s="100"/>
      <c r="E27" s="100"/>
      <c r="F27" s="100"/>
      <c r="G27" s="71"/>
      <c r="H27" s="33"/>
      <c r="I27" s="78" t="s">
        <v>61</v>
      </c>
      <c r="J27" s="95" t="s">
        <v>63</v>
      </c>
      <c r="K27" s="96"/>
      <c r="L27" s="72">
        <v>0.21</v>
      </c>
      <c r="M27" s="93" t="str">
        <f>'[3]POA H.A.'!J14</f>
        <v>(No. De hectareas implementadas con BPA/ No. De hectareas programadas</v>
      </c>
      <c r="N27" s="94"/>
      <c r="O27" s="9" t="s">
        <v>64</v>
      </c>
      <c r="P27" s="75">
        <f>O27/250</f>
        <v>1</v>
      </c>
      <c r="Q27" s="74">
        <f>P27*L27</f>
        <v>0.21</v>
      </c>
      <c r="R27" s="73">
        <f>(Q27/L27)</f>
        <v>1</v>
      </c>
      <c r="S27" s="43">
        <v>50000000</v>
      </c>
      <c r="T27" s="77">
        <v>45571877</v>
      </c>
      <c r="U27" s="57">
        <f>T27/S27</f>
        <v>0.91143754</v>
      </c>
      <c r="V27" s="77">
        <v>45571877</v>
      </c>
      <c r="W27" s="58">
        <f>V27/S27</f>
        <v>0.91143754</v>
      </c>
      <c r="X27" s="10" t="s">
        <v>65</v>
      </c>
      <c r="Y27" s="67" t="s">
        <v>62</v>
      </c>
    </row>
    <row r="28" spans="1:23" s="38" customFormat="1" ht="24.75" customHeight="1" thickBot="1">
      <c r="A28" s="99" t="s">
        <v>1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34"/>
      <c r="Q28" s="35"/>
      <c r="R28" s="35"/>
      <c r="S28" s="36">
        <f>SUM(S27:S27)</f>
        <v>50000000</v>
      </c>
      <c r="T28" s="37">
        <f>SUM(T27:T27)</f>
        <v>45571877</v>
      </c>
      <c r="U28" s="59">
        <f>T28/S28</f>
        <v>0.91143754</v>
      </c>
      <c r="V28" s="37">
        <f>SUM(V27:V27)</f>
        <v>45571877</v>
      </c>
      <c r="W28" s="60">
        <f>V28/S28</f>
        <v>0.91143754</v>
      </c>
    </row>
    <row r="29" spans="2:22" s="38" customFormat="1" ht="30.75" customHeight="1" thickBot="1">
      <c r="B29" s="91" t="s">
        <v>38</v>
      </c>
      <c r="C29" s="92"/>
      <c r="D29" s="39">
        <v>2</v>
      </c>
      <c r="F29" s="40" t="s">
        <v>37</v>
      </c>
      <c r="G29" s="62">
        <v>42549</v>
      </c>
      <c r="H29" s="63"/>
      <c r="I29" s="61">
        <v>43236</v>
      </c>
      <c r="J29" s="64"/>
      <c r="K29" s="64"/>
      <c r="L29" s="64"/>
      <c r="M29" s="64"/>
      <c r="N29" s="64"/>
      <c r="O29" s="48"/>
      <c r="P29" s="66">
        <f>AVERAGE(P27:P27)</f>
        <v>1</v>
      </c>
      <c r="Q29" s="41"/>
      <c r="R29" s="165">
        <f>AVERAGE(R27:R27)</f>
        <v>1</v>
      </c>
      <c r="S29" s="97"/>
      <c r="T29" s="98"/>
      <c r="U29" s="42"/>
      <c r="V29" s="69"/>
    </row>
    <row r="30" spans="18:21" ht="12.75">
      <c r="R30" s="166"/>
      <c r="T30" s="13"/>
      <c r="U30" s="13"/>
    </row>
    <row r="31" spans="20:23" ht="12.75">
      <c r="T31" s="13"/>
      <c r="U31" s="13"/>
      <c r="V31" s="13"/>
      <c r="W31" s="13"/>
    </row>
    <row r="32" spans="1:24" s="15" customFormat="1" ht="21.75" customHeight="1">
      <c r="A32" s="53"/>
      <c r="B32" s="54"/>
      <c r="C32" s="87" t="s">
        <v>41</v>
      </c>
      <c r="D32" s="88"/>
      <c r="E32" s="88"/>
      <c r="F32" s="89"/>
      <c r="G32" s="164" t="s">
        <v>53</v>
      </c>
      <c r="H32" s="164"/>
      <c r="I32" s="164"/>
      <c r="J32" s="164"/>
      <c r="K32" s="14"/>
      <c r="L32" s="14"/>
      <c r="M32" s="14"/>
      <c r="N32" s="14"/>
      <c r="O32" s="14"/>
      <c r="P32" s="14"/>
      <c r="Q32" s="14"/>
      <c r="R32" s="14"/>
      <c r="S32" s="14"/>
      <c r="T32" s="68"/>
      <c r="U32" s="13"/>
      <c r="V32" s="13"/>
      <c r="W32" s="13"/>
      <c r="X32" s="14"/>
    </row>
    <row r="33" spans="1:24" s="15" customFormat="1" ht="29.25" customHeight="1">
      <c r="A33" s="90" t="s">
        <v>14</v>
      </c>
      <c r="B33" s="90"/>
      <c r="C33" s="160" t="s">
        <v>56</v>
      </c>
      <c r="D33" s="158"/>
      <c r="E33" s="158"/>
      <c r="F33" s="159"/>
      <c r="G33" s="55" t="s">
        <v>54</v>
      </c>
      <c r="H33" s="55"/>
      <c r="I33" s="160" t="str">
        <f>'[1]POA H.A.'!G24</f>
        <v>LUZ DEYANIRA GONZALEZ CASTILLO</v>
      </c>
      <c r="J33" s="15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3"/>
      <c r="V33" s="13"/>
      <c r="W33" s="77"/>
      <c r="X33" s="14"/>
    </row>
    <row r="34" spans="1:24" ht="29.25" customHeight="1">
      <c r="A34" s="88" t="s">
        <v>15</v>
      </c>
      <c r="B34" s="89"/>
      <c r="C34" s="160" t="s">
        <v>57</v>
      </c>
      <c r="D34" s="158"/>
      <c r="E34" s="158"/>
      <c r="F34" s="159"/>
      <c r="G34" s="55" t="s">
        <v>55</v>
      </c>
      <c r="H34" s="55"/>
      <c r="I34" s="160" t="str">
        <f>'[1]POA H.A.'!G25</f>
        <v>Subdirectora de Planeación y Sistemas de Información</v>
      </c>
      <c r="J34" s="159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3"/>
      <c r="V34" s="13"/>
      <c r="W34" s="13"/>
      <c r="X34" s="14"/>
    </row>
    <row r="35" spans="1:24" ht="29.25" customHeight="1">
      <c r="A35" s="90" t="s">
        <v>13</v>
      </c>
      <c r="B35" s="90"/>
      <c r="C35" s="87"/>
      <c r="D35" s="88"/>
      <c r="E35" s="88"/>
      <c r="F35" s="89"/>
      <c r="G35" s="55"/>
      <c r="H35" s="55"/>
      <c r="I35" s="160"/>
      <c r="J35" s="159"/>
      <c r="K35" s="14"/>
      <c r="L35" s="14"/>
      <c r="M35" s="14"/>
      <c r="N35" s="14"/>
      <c r="O35" s="14"/>
      <c r="P35" s="14"/>
      <c r="Q35" s="14"/>
      <c r="R35" s="14"/>
      <c r="S35" s="14"/>
      <c r="T35" s="76"/>
      <c r="U35" s="14"/>
      <c r="V35" s="14"/>
      <c r="W35" s="14"/>
      <c r="X35" s="14"/>
    </row>
    <row r="36" spans="1:24" ht="29.25" customHeight="1">
      <c r="A36" s="90" t="s">
        <v>16</v>
      </c>
      <c r="B36" s="90"/>
      <c r="C36" s="157">
        <v>43739</v>
      </c>
      <c r="D36" s="158"/>
      <c r="E36" s="158"/>
      <c r="F36" s="159"/>
      <c r="G36" s="56">
        <v>42550</v>
      </c>
      <c r="H36" s="55"/>
      <c r="I36" s="157">
        <f>C36</f>
        <v>43739</v>
      </c>
      <c r="J36" s="15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49" ht="12.75">
      <c r="M49" s="46"/>
    </row>
  </sheetData>
  <sheetProtection/>
  <mergeCells count="66">
    <mergeCell ref="Y24:Y26"/>
    <mergeCell ref="C33:F33"/>
    <mergeCell ref="G32:J32"/>
    <mergeCell ref="C34:F34"/>
    <mergeCell ref="R29:R30"/>
    <mergeCell ref="L24:L26"/>
    <mergeCell ref="H25:H26"/>
    <mergeCell ref="X24:X26"/>
    <mergeCell ref="S24:S26"/>
    <mergeCell ref="W24:W26"/>
    <mergeCell ref="D15:I17"/>
    <mergeCell ref="D18:I20"/>
    <mergeCell ref="O23:P23"/>
    <mergeCell ref="T11:T13"/>
    <mergeCell ref="C36:F36"/>
    <mergeCell ref="I33:J33"/>
    <mergeCell ref="I34:J34"/>
    <mergeCell ref="I35:J35"/>
    <mergeCell ref="I36:J36"/>
    <mergeCell ref="Q23:R23"/>
    <mergeCell ref="D11:I11"/>
    <mergeCell ref="O11:R11"/>
    <mergeCell ref="A12:C14"/>
    <mergeCell ref="D21:I23"/>
    <mergeCell ref="B24:F26"/>
    <mergeCell ref="A24:A26"/>
    <mergeCell ref="P25:P26"/>
    <mergeCell ref="I24:I26"/>
    <mergeCell ref="A21:C23"/>
    <mergeCell ref="J24:K26"/>
    <mergeCell ref="U1:X1"/>
    <mergeCell ref="U2:X2"/>
    <mergeCell ref="A5:X5"/>
    <mergeCell ref="A1:C4"/>
    <mergeCell ref="D1:T2"/>
    <mergeCell ref="M11:N13"/>
    <mergeCell ref="A11:C11"/>
    <mergeCell ref="U3:W3"/>
    <mergeCell ref="U4:W4"/>
    <mergeCell ref="D3:T4"/>
    <mergeCell ref="S29:T29"/>
    <mergeCell ref="A28:O28"/>
    <mergeCell ref="C35:F35"/>
    <mergeCell ref="B27:F27"/>
    <mergeCell ref="A34:B34"/>
    <mergeCell ref="D12:I14"/>
    <mergeCell ref="S11:S13"/>
    <mergeCell ref="A18:C20"/>
    <mergeCell ref="O14:X14"/>
    <mergeCell ref="A15:C17"/>
    <mergeCell ref="C32:F32"/>
    <mergeCell ref="A36:B36"/>
    <mergeCell ref="A35:B35"/>
    <mergeCell ref="B29:C29"/>
    <mergeCell ref="M27:N27"/>
    <mergeCell ref="A33:B33"/>
    <mergeCell ref="J27:K27"/>
    <mergeCell ref="U24:U26"/>
    <mergeCell ref="O25:O26"/>
    <mergeCell ref="M24:N26"/>
    <mergeCell ref="V24:V26"/>
    <mergeCell ref="Q25:Q26"/>
    <mergeCell ref="T24:T26"/>
    <mergeCell ref="R25:R26"/>
    <mergeCell ref="O24:P24"/>
    <mergeCell ref="Q24:R24"/>
  </mergeCell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2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Celia Velasquez</cp:lastModifiedBy>
  <cp:lastPrinted>2016-03-31T20:03:43Z</cp:lastPrinted>
  <dcterms:created xsi:type="dcterms:W3CDTF">2009-04-01T16:45:05Z</dcterms:created>
  <dcterms:modified xsi:type="dcterms:W3CDTF">2019-02-05T16:13:09Z</dcterms:modified>
  <cp:category/>
  <cp:version/>
  <cp:contentType/>
  <cp:contentStatus/>
</cp:coreProperties>
</file>