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1"/>
  </bookViews>
  <sheets>
    <sheet name="POA H.A." sheetId="1" r:id="rId1"/>
    <sheet name="POA H.B." sheetId="2" r:id="rId2"/>
    <sheet name="POA H.C." sheetId="3" r:id="rId3"/>
    <sheet name="POA H.D. " sheetId="4" r:id="rId4"/>
  </sheets>
  <externalReferences>
    <externalReference r:id="rId7"/>
    <externalReference r:id="rId8"/>
    <externalReference r:id="rId9"/>
  </externalReferences>
  <definedNames>
    <definedName name="_xlnm.Print_Area" localSheetId="0">'POA H.A.'!$A$1:$O$28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sharedStrings.xml><?xml version="1.0" encoding="utf-8"?>
<sst xmlns="http://schemas.openxmlformats.org/spreadsheetml/2006/main" count="440" uniqueCount="224">
  <si>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</si>
  <si>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</si>
  <si>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</si>
  <si>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</si>
  <si>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</si>
  <si>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</si>
  <si>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</si>
  <si>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</si>
  <si>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</si>
  <si>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</si>
  <si>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</si>
  <si>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</si>
  <si>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</si>
  <si>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</si>
  <si>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</si>
  <si>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</si>
  <si>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</si>
  <si>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</si>
  <si>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</si>
  <si>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</si>
  <si>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</si>
  <si>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</si>
  <si>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</si>
  <si>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</si>
  <si>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</si>
  <si>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</si>
  <si>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</si>
  <si>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</si>
  <si>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</si>
  <si>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</si>
  <si>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</si>
  <si>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</si>
  <si>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</si>
  <si>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</si>
  <si>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</si>
  <si>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</si>
  <si>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</si>
  <si>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</si>
  <si>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</si>
  <si>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</si>
  <si>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</si>
  <si>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</si>
  <si>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</si>
  <si>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</si>
  <si>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</si>
  <si>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</si>
  <si>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</si>
  <si>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</si>
  <si>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</si>
  <si>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</si>
  <si>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</si>
  <si>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</si>
  <si>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</si>
  <si>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</si>
  <si>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</si>
  <si>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</si>
  <si>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</si>
  <si>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</si>
  <si>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</si>
  <si>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</si>
  <si>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</si>
  <si>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</si>
  <si>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</si>
  <si>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</si>
  <si>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</si>
  <si>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</si>
  <si>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</si>
  <si>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</si>
  <si>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</si>
  <si>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</si>
  <si>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</si>
  <si>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</si>
  <si>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</si>
  <si>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</si>
  <si>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</si>
  <si>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</si>
  <si>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</si>
  <si>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</si>
  <si>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</si>
  <si>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</si>
  <si>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</si>
  <si>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</si>
  <si>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</si>
  <si>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</si>
  <si>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</si>
  <si>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</si>
  <si>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</si>
  <si>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</si>
  <si>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</si>
  <si>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</si>
  <si>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</si>
  <si>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</si>
  <si>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</si>
  <si>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</si>
  <si>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</si>
  <si>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</si>
  <si>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</si>
  <si>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</si>
  <si>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</si>
  <si>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</si>
  <si>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</si>
  <si>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</si>
  <si>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</si>
  <si>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</si>
  <si>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</si>
  <si>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</si>
  <si>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</si>
  <si>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</si>
  <si>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</si>
  <si>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</si>
  <si>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</si>
  <si>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</si>
  <si>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</si>
  <si>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</si>
  <si>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</si>
  <si>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</si>
  <si>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</si>
  <si>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</si>
  <si>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</si>
  <si>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</si>
  <si>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</si>
  <si>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</si>
  <si>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</si>
  <si>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FORTALECIMIENTO DEL SINA PARA LA GESTIÓN AMBIENTAL</t>
  </si>
  <si>
    <t xml:space="preserve"> Fortalecimiento Interno</t>
  </si>
  <si>
    <t>Gestión de Información y Desarrollo Tecnológico</t>
  </si>
  <si>
    <t>Desarrollar e implementar las herramientas técnicas y tecnológicas necesarias, para lograr un conocimiento integrado de la jurisdicción de CORPOBOYACÁ y toma de decisiones adecuadas y oportunas por parte de los procesos estratégicos, misionales, de apoyo y de la comunidad en general.</t>
  </si>
  <si>
    <t>Actualización de la información geoespacial de la entidad como insumo para la transferencia de datos geográficos a las entidades del SINA</t>
  </si>
  <si>
    <t xml:space="preserve">Actualización de bases de datos de información especializada de trámites permisionarios del recurso hídrico </t>
  </si>
  <si>
    <t>Actualización de bases de datos de información especializada de trámites permisionarios de los demás procesos  misionales (aprovechamientos forestales, quejas e infracciones, fuentes fijas, Licencias ambientales, minas-bocaminas y minería ilegal, permisos de vertimientos)</t>
  </si>
  <si>
    <t xml:space="preserve">Operar, actualizar y mantener los sistemas de información corporativos </t>
  </si>
  <si>
    <t>Implementación, actualización y mantenimiento a los sistemas de información de la Corporación, Almera.</t>
  </si>
  <si>
    <t>Implementación, actualización y mantenimiento a los sistemas de información  Geo Ambiental de la Corporación</t>
  </si>
  <si>
    <t>Realizar la actualización y mantenimiento a los sistemas de información de la Corporación (Sysman y otros)</t>
  </si>
  <si>
    <t>Fortalecer y Operar los centros de información de la corporación</t>
  </si>
  <si>
    <t>Digitalizar las portadas de las publicaciones priorizadas para el fortalecimiento del catálogo de la página web.</t>
  </si>
  <si>
    <t>Continuar con la implementación del software KOHA</t>
  </si>
  <si>
    <t>Digitalizar los archivos de la corporación</t>
  </si>
  <si>
    <t>Actualizar la infraestructura tecnológica de la entidad</t>
  </si>
  <si>
    <t>Establecer los mecanismos necesarios para mantener la seguridad de la información</t>
  </si>
  <si>
    <t>Garantizar la conexión a internet de las sedes corporativas</t>
  </si>
  <si>
    <t>Garantizar el servicio de correo electrónico a todos los funcionarios de la Corporación</t>
  </si>
  <si>
    <t xml:space="preserve">Porcentaje de actualización de base de datos de trámites permisionarios del recurso hídrico </t>
  </si>
  <si>
    <t xml:space="preserve">Porcentaje de actualización de la de datos de información especializada de trámites permisionarios de los demás procesos misionales </t>
  </si>
  <si>
    <t xml:space="preserve">Porcentaje de actualización y mantenimiento a los sistemas de información de la Corporación, Almera </t>
  </si>
  <si>
    <t>Porcentaje de actualización y mantenimiento a los sistemas de información Geo Ambiental</t>
  </si>
  <si>
    <t>Porcentaje de actualización y mantenimiento a los sistemas de información de la Corporación (Sysman y otros)</t>
  </si>
  <si>
    <t>Número de portadas digitalizadas de publicaciones del centro documental</t>
  </si>
  <si>
    <t>Número de registros actualizados en KOHA</t>
  </si>
  <si>
    <t xml:space="preserve">Porcentaje de archivos digitalizados </t>
  </si>
  <si>
    <t xml:space="preserve">Porcentaje de la infraestructura tecnológica actualizado </t>
  </si>
  <si>
    <t>Porcentaje de copias de seguridad en forma digital realizada</t>
  </si>
  <si>
    <t xml:space="preserve">Porcentaje de las sedes de la Corporación con conexión a internet </t>
  </si>
  <si>
    <t>Porcentaje de los funcionarios con correo electrónico</t>
  </si>
  <si>
    <t>Fortalecimiento Interno</t>
  </si>
  <si>
    <t>ACTIVIDADES PA</t>
  </si>
  <si>
    <t>TERMICA</t>
  </si>
  <si>
    <t>HIDROSOGAMOSO</t>
  </si>
  <si>
    <t>CARTERA TUAS</t>
  </si>
  <si>
    <t>CARTERA TRC</t>
  </si>
  <si>
    <t>excedentes emprestito</t>
  </si>
  <si>
    <t>excedentes funcionamiento</t>
  </si>
  <si>
    <t>excedentes  predial</t>
  </si>
  <si>
    <t xml:space="preserve">TOTAL $ </t>
  </si>
  <si>
    <t>Versión 0</t>
  </si>
  <si>
    <t>EXCEDENTES FINANCIEROS SOBRETASA</t>
  </si>
  <si>
    <t xml:space="preserve">Gastos de Transporte </t>
  </si>
  <si>
    <t>Operación y Seguimiento del OCAD-CORPOBOYACA</t>
  </si>
  <si>
    <t>Operar  la  Secretaria Técnica del OCAD de Corpoboyaca, para la Vigencia Fiscal 2019 - 2020</t>
  </si>
  <si>
    <t>Seguimiento, Monitoreo, control y evaluacion de las inversiones realizadas con recursos del SGR</t>
  </si>
  <si>
    <t>100% de actividades de la Secretaria Tecnica operando</t>
  </si>
  <si>
    <t>100% de seguimiento, control y evaluacion realizados</t>
  </si>
  <si>
    <t>Jurisdicción de corpoboyacá</t>
  </si>
  <si>
    <t>Realizar el control de calidad a la información provenientes de expedientes cargados a la plataforma de Geoambiental y generar su respectivo reporte mensual</t>
  </si>
  <si>
    <t>(Numero de salidas gráficas y cartografía generada/Numero de salidas gráficas y cartografía demandada)*100</t>
  </si>
  <si>
    <t>Implementar y mantener la estrategia de Gobierno digital</t>
  </si>
  <si>
    <t xml:space="preserve">Implementar acciones priorizadas en el Plan estratégico de tecnologías de la información PETI, plan de tratamiento de riesgos de seguridad y privacidad de la información PTRI y Plan de Seguridad y privacidad de la información PTRI y Plan de Seguridad y privacidad de la información PSPI </t>
  </si>
  <si>
    <t>Número de acciones priorizadas y desarrolladas PETI, PTRI,PSPI</t>
  </si>
  <si>
    <t>Numero</t>
  </si>
  <si>
    <t>Unidad</t>
  </si>
  <si>
    <t>Formulacion Plan Operativo</t>
  </si>
  <si>
    <t>DIEGO ALFREDO ROA NIÑO</t>
  </si>
  <si>
    <t>METAS AÑO 2020</t>
  </si>
  <si>
    <t xml:space="preserve">Profesional especializado </t>
  </si>
  <si>
    <t>MONICA ALEXANDRA ALVAREZ</t>
  </si>
  <si>
    <t>Validación y control de calidad de las bases de datos geográficas y alfanuméricas en la plataforma de Geoambiental y en los formatos FEV04-FEV11 de seguimiento de tramites permisionarios</t>
  </si>
  <si>
    <t>Generar cartografía y salidas gráficas para solicitudes internas y externas de la entidad. Apoyar las capacitaciones a funcionarios en softwares GIS.</t>
  </si>
  <si>
    <t>Recolectar, depurar y espacializar información temática misional de la entidad según los lineamiento del modelo de datos de Corpoboyacá</t>
  </si>
  <si>
    <t>Dar soporte de la plataforma Geoambiental a todos los usuarios internos de Corpoboyacá. Direccionar y estructurar los formularios de Geoambiental según las necesidades de la Corporación y sus procesos misionales.</t>
  </si>
  <si>
    <t>B. - PROGRAMACION PLAN DE NECESIDADES  AÑO 2020</t>
  </si>
  <si>
    <t>100% de Validación y control de calidad de las bases de datos geográficas y alfanuméricas en la plataforma de Geoambiental y en los formatos FEV04-FEV11 de seguimiento de tramites permisionarios en el año 2020</t>
  </si>
  <si>
    <t>100 % de cartografia y salidas graficas generadas de las solicitados durante el año 2020</t>
  </si>
  <si>
    <t>100% de soporte en la plataforma Geoambiental a todos los usuarios internos en el año 2020</t>
  </si>
  <si>
    <t>(Numero  de  bases de datos geográficas y alfanuméricas en la plataforma de Geoambiental y en los formatos FEV04-FEV11 de seguimiento de tramites permisionarios en el año 2020 validdos  y con control de calidad   /Numero de bases de datos y formatos generados para validar )*100</t>
  </si>
  <si>
    <t>100% de información temática misional  recolectada, depurada y  espacializada durante el año 2020</t>
  </si>
  <si>
    <t>(Información temática misional recolectada, depurada y espacializadal /Información temática allegada en el año 2020  )*100</t>
  </si>
  <si>
    <t>(Numero soportes de la plataforma de Geoambiental realizados  /Numero soportes de la plataforma de Geoambiental solicitados )*100</t>
  </si>
  <si>
    <t>C. - PROGRAMACION BIENES Y SERVICIOS  ALMACÉN AÑO 2020</t>
  </si>
  <si>
    <t>VALOR UNITARIO Incluido IVA $ 
2020</t>
  </si>
  <si>
    <t>Ingeniero Sanitario y/o afines con experiencia en los procesos misionales de la entidad y en la plataforma Geoambiental. Experiencia profesional de 31-36 meses de los cuales 15 meses de experiencia especifica.</t>
  </si>
  <si>
    <t>Técnico</t>
  </si>
  <si>
    <t>10% de la  información provenientes de expedientes cargados a la plataforma de Geoambiental con control de calidad mensualmente</t>
  </si>
  <si>
    <t>(Numero información provenientes de expedientes cargados a la plataforma de Geoambiental con control de calidad mensualmente/Numero información provenientes de expedientes l con control de calidad programados )*100</t>
  </si>
  <si>
    <t xml:space="preserve">  Porcentaje y sobretasa ambiental al impuesto predial</t>
  </si>
  <si>
    <t>COSTOS AÑO 2020</t>
  </si>
  <si>
    <t xml:space="preserve">Responsable Proceso Evaluación Misional </t>
  </si>
  <si>
    <t>TÓNER DE TINTA PARA PLOTTER C9403 MK - NEGRO MATE HP - 72</t>
  </si>
  <si>
    <t>TÓNER DE TINTA PARA PLOTTER C9372 M - MAGENTA HP - 72</t>
  </si>
  <si>
    <t>TÓNER DE TINTA PARA PLOTTER C9370 PK - NEGRO FOTOGRAFÍA HP72. UNIDAD</t>
  </si>
  <si>
    <t>TÓNER DE TINTA PARA PLOTTER C9371 C - CIAN HP - 72</t>
  </si>
  <si>
    <t xml:space="preserve">PAPEL BOND PARA PLOTTER DESIGNJET   </t>
  </si>
  <si>
    <t>MEMORIA USB 16 GB</t>
  </si>
  <si>
    <t>BOLÍGRAFO MINA NEGRA</t>
  </si>
  <si>
    <t>COSEDORAS MODELO 550</t>
  </si>
  <si>
    <t>DVD - R DE 4.7 GB 8X EN BLANCO</t>
  </si>
  <si>
    <t>PAPEL TAMAÑO CARTA DE 75 GRAMOS</t>
  </si>
  <si>
    <t>PAPEL TAMAÑO OFICIO DE 75 GRAMOS</t>
  </si>
  <si>
    <t>GANCHOS PARA COSEDORA</t>
  </si>
  <si>
    <t>BORRADOR DE NATA</t>
  </si>
  <si>
    <t>CARPETA EN YUTE PLASTIFICADA TAMAÑO OFICIO COLOR NATURAL 500 GRAMOS</t>
  </si>
  <si>
    <t>CARPETA TAMAÑO OFICIO EN CARTÓN YUTE DE 900 GR COLOR NATURAL</t>
  </si>
  <si>
    <t>Ingeniero de Sistemas, Catastral, Civil, Ambiental, Forestal, Geografía con postgrado en el área de los Sistemas de Información geográfica,  experiencia laboral de 31 a 36 meses y 15 meses relacionados con procesamiento de información geográfica.</t>
  </si>
  <si>
    <t>Técnico profesional o tecnólogo o dos años de educación superior cursada y aprobada en ingeniería Civil, Ambiental, Sanitaria, Forestal, Geología, Catastral, Biologia, Geografía, Licenciatura en Ciencias Naturales y/o áreas Afines con experiencia específica en sistemas de información geográfica. Experiencia laboral de 21 a 36 y 12 meses de experiencia especifica.</t>
  </si>
  <si>
    <t>Curso Arcgis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</si>
</sst>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 &quot;$&quot;\ * #,##0_ ;_ &quot;$&quot;\ * \-#,##0_ ;_ &quot;$&quot;\ * &quot;-&quot;_ ;_ @_ "/>
    <numFmt numFmtId="193" formatCode="_ * #,##0.00_ ;_ * \-#,##0.00_ ;_ * &quot;-&quot;??_ ;_ @_ "/>
    <numFmt numFmtId="194" formatCode="_-* #,##0\ _€_-;\-* #,##0\ _€_-;_-* &quot;-&quot;??\ _€_-;_-@_-"/>
    <numFmt numFmtId="195" formatCode="_(* #,##0_);_(* \(#,##0\);_(* &quot;-&quot;??_);_(@_)"/>
    <numFmt numFmtId="196" formatCode="_ [$$-2C0A]\ * #,##0_ ;_ [$$-2C0A]\ * \-#,##0_ ;_ [$$-2C0A]\ * &quot;-&quot;_ ;_ @_ "/>
    <numFmt numFmtId="197" formatCode="_-[$$-340A]\ * #,##0_-;\-[$$-340A]\ * #,##0_-;_-[$$-340A]\ * &quot;-&quot;_-;_-@_-"/>
    <numFmt numFmtId="198" formatCode="_-&quot;$&quot;* #,##0_-;\-&quot;$&quot;* #,##0_-;_-&quot;$&quot;* &quot;-&quot;??_-;_-@_-"/>
    <numFmt numFmtId="199" formatCode="[$-240A]dddd\,\ d\ &quot;de&quot;\ mmmm\ &quot;de&quot;\ yyyy"/>
    <numFmt numFmtId="200" formatCode="[$-240A]h:mm:ss\ AM/PM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$&quot;\ #,##0"/>
    <numFmt numFmtId="206" formatCode="_(&quot;$&quot;* #,##0.0_);_(&quot;$&quot;* \(#,##0.0\);_(&quot;$&quot;* &quot;-&quot;?_);_(@_)"/>
    <numFmt numFmtId="207" formatCode="&quot;$&quot;#,##0.0"/>
    <numFmt numFmtId="208" formatCode="_(&quot;$&quot;\ * #,##0_);_(&quot;$&quot;\ * \(#,##0\);_(&quot;$&quot;\ * &quot;-&quot;??_);_(@_)"/>
    <numFmt numFmtId="209" formatCode="_-* #,##0.000_-;\-* #,##0.000_-;_-* &quot;-&quot;???_-;_-@_-"/>
    <numFmt numFmtId="210" formatCode="_-&quot;$&quot;\ * #,##0.00_-;\-&quot;$&quot;\ * #,##0.00_-;_-&quot;$&quot;\ * &quot;-&quot;_-;_-@_-"/>
    <numFmt numFmtId="211" formatCode="&quot;$&quot;\ #,##0.00"/>
    <numFmt numFmtId="212" formatCode="&quot;$&quot;\ 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4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48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48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63" applyNumberFormat="1" applyFont="1" applyFill="1" applyBorder="1" applyAlignment="1">
      <alignment horizontal="left" vertical="center"/>
    </xf>
    <xf numFmtId="195" fontId="0" fillId="0" borderId="0" xfId="68" applyNumberFormat="1" applyFont="1" applyAlignment="1">
      <alignment horizontal="center" vertical="center"/>
    </xf>
    <xf numFmtId="195" fontId="0" fillId="0" borderId="0" xfId="68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94" fontId="0" fillId="0" borderId="0" xfId="67" applyNumberFormat="1" applyAlignment="1">
      <alignment vertical="center"/>
    </xf>
    <xf numFmtId="194" fontId="0" fillId="0" borderId="0" xfId="67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94" fontId="27" fillId="0" borderId="10" xfId="66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94" fontId="27" fillId="0" borderId="10" xfId="66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94" fontId="22" fillId="0" borderId="0" xfId="66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95" fontId="20" fillId="0" borderId="0" xfId="69" applyNumberFormat="1" applyFont="1" applyFill="1" applyBorder="1" applyAlignment="1">
      <alignment horizontal="center" vertical="center" wrapText="1"/>
    </xf>
    <xf numFmtId="49" fontId="19" fillId="0" borderId="0" xfId="6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24" borderId="12" xfId="0" applyFont="1" applyFill="1" applyBorder="1" applyAlignment="1">
      <alignment vertical="center"/>
    </xf>
    <xf numFmtId="0" fontId="50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195" fontId="0" fillId="24" borderId="10" xfId="68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95" fontId="0" fillId="24" borderId="10" xfId="68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95" fontId="20" fillId="24" borderId="16" xfId="68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9" fillId="24" borderId="21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20" fillId="24" borderId="23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95" fontId="0" fillId="24" borderId="11" xfId="68" applyNumberFormat="1" applyFont="1" applyFill="1" applyBorder="1" applyAlignment="1">
      <alignment horizontal="center" vertical="center"/>
    </xf>
    <xf numFmtId="195" fontId="0" fillId="24" borderId="11" xfId="68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195" fontId="0" fillId="24" borderId="25" xfId="68" applyNumberFormat="1" applyFont="1" applyFill="1" applyBorder="1" applyAlignment="1">
      <alignment vertical="center"/>
    </xf>
    <xf numFmtId="0" fontId="20" fillId="24" borderId="26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95" fontId="0" fillId="24" borderId="17" xfId="68" applyNumberFormat="1" applyFont="1" applyFill="1" applyBorder="1" applyAlignment="1">
      <alignment horizontal="center" vertical="center"/>
    </xf>
    <xf numFmtId="195" fontId="0" fillId="24" borderId="17" xfId="68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3" xfId="0" applyFont="1" applyFill="1" applyBorder="1" applyAlignment="1">
      <alignment vertical="center" wrapText="1"/>
    </xf>
    <xf numFmtId="0" fontId="20" fillId="24" borderId="27" xfId="0" applyFont="1" applyFill="1" applyBorder="1" applyAlignment="1">
      <alignment vertical="center" wrapText="1"/>
    </xf>
    <xf numFmtId="195" fontId="0" fillId="24" borderId="16" xfId="68" applyNumberFormat="1" applyFont="1" applyFill="1" applyBorder="1" applyAlignment="1">
      <alignment vertical="center"/>
    </xf>
    <xf numFmtId="0" fontId="21" fillId="24" borderId="28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vertical="center"/>
    </xf>
    <xf numFmtId="0" fontId="19" fillId="24" borderId="29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195" fontId="20" fillId="0" borderId="10" xfId="69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16" borderId="32" xfId="0" applyFont="1" applyFill="1" applyBorder="1" applyAlignment="1">
      <alignment horizontal="center" vertical="center"/>
    </xf>
    <xf numFmtId="0" fontId="21" fillId="16" borderId="33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9" fontId="27" fillId="4" borderId="10" xfId="85" applyFont="1" applyFill="1" applyBorder="1" applyAlignment="1">
      <alignment vertical="center"/>
    </xf>
    <xf numFmtId="9" fontId="51" fillId="24" borderId="10" xfId="85" applyFont="1" applyFill="1" applyBorder="1" applyAlignment="1" applyProtection="1">
      <alignment horizontal="center" vertical="center" wrapText="1"/>
      <protection locked="0"/>
    </xf>
    <xf numFmtId="195" fontId="32" fillId="24" borderId="10" xfId="69" applyNumberFormat="1" applyFont="1" applyFill="1" applyBorder="1" applyAlignment="1" applyProtection="1">
      <alignment horizontal="left" vertical="center" wrapText="1"/>
      <protection/>
    </xf>
    <xf numFmtId="9" fontId="51" fillId="24" borderId="10" xfId="85" applyFont="1" applyFill="1" applyBorder="1" applyAlignment="1" applyProtection="1">
      <alignment horizontal="center" vertical="center"/>
      <protection locked="0"/>
    </xf>
    <xf numFmtId="195" fontId="32" fillId="25" borderId="10" xfId="69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3" fontId="0" fillId="0" borderId="33" xfId="0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 vertical="center" wrapText="1"/>
    </xf>
    <xf numFmtId="0" fontId="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 wrapText="1"/>
    </xf>
    <xf numFmtId="0" fontId="52" fillId="0" borderId="27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75" applyNumberFormat="1" applyFont="1" applyBorder="1" applyAlignment="1">
      <alignment horizontal="right" vertical="center" wrapText="1"/>
    </xf>
    <xf numFmtId="195" fontId="26" fillId="0" borderId="0" xfId="0" applyNumberFormat="1" applyFont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205" fontId="31" fillId="0" borderId="10" xfId="70" applyNumberFormat="1" applyFont="1" applyFill="1" applyBorder="1" applyAlignment="1" applyProtection="1">
      <alignment vertical="center"/>
      <protection/>
    </xf>
    <xf numFmtId="14" fontId="0" fillId="24" borderId="10" xfId="0" applyNumberFormat="1" applyFont="1" applyFill="1" applyBorder="1" applyAlignment="1">
      <alignment horizontal="center" vertical="center"/>
    </xf>
    <xf numFmtId="43" fontId="20" fillId="0" borderId="0" xfId="69" applyNumberFormat="1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vertical="center" wrapText="1"/>
    </xf>
    <xf numFmtId="0" fontId="0" fillId="0" borderId="10" xfId="82" applyFont="1" applyBorder="1" applyAlignment="1">
      <alignment horizontal="center" vertical="center" wrapText="1"/>
      <protection/>
    </xf>
    <xf numFmtId="0" fontId="25" fillId="0" borderId="10" xfId="82" applyFont="1" applyBorder="1" applyAlignment="1">
      <alignment horizontal="center" vertical="center" wrapText="1"/>
      <protection/>
    </xf>
    <xf numFmtId="0" fontId="19" fillId="0" borderId="0" xfId="82" applyFont="1" applyAlignment="1">
      <alignment vertical="center"/>
      <protection/>
    </xf>
    <xf numFmtId="0" fontId="0" fillId="0" borderId="0" xfId="82" applyAlignment="1">
      <alignment vertical="center"/>
      <protection/>
    </xf>
    <xf numFmtId="0" fontId="24" fillId="0" borderId="10" xfId="82" applyFont="1" applyBorder="1" applyAlignment="1">
      <alignment horizontal="center" vertical="center" wrapText="1"/>
      <protection/>
    </xf>
    <xf numFmtId="0" fontId="20" fillId="0" borderId="10" xfId="82" applyFont="1" applyBorder="1" applyAlignment="1">
      <alignment horizontal="center" vertical="center" wrapText="1"/>
      <protection/>
    </xf>
    <xf numFmtId="9" fontId="51" fillId="24" borderId="10" xfId="82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82" applyFont="1" applyFill="1" applyBorder="1" applyAlignment="1">
      <alignment horizontal="center" vertical="center" wrapText="1"/>
      <protection/>
    </xf>
    <xf numFmtId="198" fontId="31" fillId="24" borderId="10" xfId="76" applyNumberFormat="1" applyFont="1" applyFill="1" applyBorder="1" applyAlignment="1" applyProtection="1">
      <alignment horizontal="center" vertical="center"/>
      <protection/>
    </xf>
    <xf numFmtId="174" fontId="31" fillId="24" borderId="10" xfId="72" applyFont="1" applyFill="1" applyBorder="1" applyAlignment="1" applyProtection="1">
      <alignment horizontal="center" vertical="center"/>
      <protection/>
    </xf>
    <xf numFmtId="198" fontId="0" fillId="0" borderId="10" xfId="82" applyNumberFormat="1" applyFont="1" applyBorder="1" applyAlignment="1">
      <alignment horizontal="center" vertical="center"/>
      <protection/>
    </xf>
    <xf numFmtId="9" fontId="51" fillId="24" borderId="10" xfId="82" applyNumberFormat="1" applyFont="1" applyFill="1" applyBorder="1" applyAlignment="1" applyProtection="1">
      <alignment horizontal="center" vertical="center"/>
      <protection locked="0"/>
    </xf>
    <xf numFmtId="3" fontId="51" fillId="24" borderId="10" xfId="82" applyNumberFormat="1" applyFont="1" applyFill="1" applyBorder="1" applyAlignment="1" applyProtection="1">
      <alignment horizontal="center" vertical="center" wrapText="1"/>
      <protection locked="0"/>
    </xf>
    <xf numFmtId="3" fontId="51" fillId="24" borderId="10" xfId="82" applyNumberFormat="1" applyFont="1" applyFill="1" applyBorder="1" applyAlignment="1" applyProtection="1">
      <alignment horizontal="center" vertical="center"/>
      <protection locked="0"/>
    </xf>
    <xf numFmtId="0" fontId="32" fillId="24" borderId="10" xfId="82" applyFont="1" applyFill="1" applyBorder="1" applyAlignment="1" applyProtection="1">
      <alignment horizontal="left" vertical="center" wrapText="1"/>
      <protection/>
    </xf>
    <xf numFmtId="0" fontId="0" fillId="0" borderId="10" xfId="82" applyFont="1" applyFill="1" applyBorder="1" applyAlignment="1">
      <alignment horizontal="center" vertical="center" wrapText="1"/>
      <protection/>
    </xf>
    <xf numFmtId="9" fontId="51" fillId="25" borderId="10" xfId="82" applyNumberFormat="1" applyFont="1" applyFill="1" applyBorder="1" applyAlignment="1" applyProtection="1">
      <alignment horizontal="center" vertical="center" wrapText="1"/>
      <protection locked="0"/>
    </xf>
    <xf numFmtId="0" fontId="0" fillId="25" borderId="10" xfId="82" applyFont="1" applyFill="1" applyBorder="1" applyAlignment="1">
      <alignment horizontal="center" vertical="center" wrapText="1"/>
      <protection/>
    </xf>
    <xf numFmtId="198" fontId="31" fillId="25" borderId="10" xfId="76" applyNumberFormat="1" applyFont="1" applyFill="1" applyBorder="1" applyAlignment="1" applyProtection="1">
      <alignment horizontal="center" vertical="center"/>
      <protection/>
    </xf>
    <xf numFmtId="174" fontId="31" fillId="25" borderId="10" xfId="72" applyFont="1" applyFill="1" applyBorder="1" applyAlignment="1" applyProtection="1">
      <alignment horizontal="center" vertical="center"/>
      <protection/>
    </xf>
    <xf numFmtId="0" fontId="27" fillId="4" borderId="10" xfId="82" applyFont="1" applyFill="1" applyBorder="1" applyAlignment="1">
      <alignment vertical="center"/>
      <protection/>
    </xf>
    <xf numFmtId="198" fontId="27" fillId="4" borderId="10" xfId="82" applyNumberFormat="1" applyFont="1" applyFill="1" applyBorder="1" applyAlignment="1">
      <alignment vertical="center"/>
      <protection/>
    </xf>
    <xf numFmtId="0" fontId="27" fillId="0" borderId="0" xfId="82" applyFont="1" applyAlignment="1">
      <alignment vertical="center"/>
      <protection/>
    </xf>
    <xf numFmtId="0" fontId="0" fillId="0" borderId="0" xfId="82" applyBorder="1" applyAlignment="1">
      <alignment vertical="center"/>
      <protection/>
    </xf>
    <xf numFmtId="0" fontId="0" fillId="0" borderId="0" xfId="82" applyFill="1" applyAlignment="1">
      <alignment vertical="center"/>
      <protection/>
    </xf>
    <xf numFmtId="9" fontId="0" fillId="0" borderId="0" xfId="82" applyNumberFormat="1" applyAlignment="1">
      <alignment vertical="center"/>
      <protection/>
    </xf>
    <xf numFmtId="198" fontId="0" fillId="24" borderId="10" xfId="82" applyNumberFormat="1" applyFont="1" applyFill="1" applyBorder="1" applyAlignment="1">
      <alignment horizontal="center" vertical="center"/>
      <protection/>
    </xf>
    <xf numFmtId="1" fontId="51" fillId="24" borderId="10" xfId="82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>
      <alignment horizontal="center" vertical="center" wrapText="1"/>
    </xf>
    <xf numFmtId="172" fontId="22" fillId="24" borderId="10" xfId="75" applyNumberFormat="1" applyFont="1" applyFill="1" applyBorder="1" applyAlignment="1">
      <alignment horizontal="right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94" fontId="27" fillId="0" borderId="0" xfId="0" applyNumberFormat="1" applyFont="1" applyFill="1" applyAlignment="1">
      <alignment vertical="center"/>
    </xf>
    <xf numFmtId="0" fontId="19" fillId="26" borderId="10" xfId="0" applyFont="1" applyFill="1" applyBorder="1" applyAlignment="1">
      <alignment vertical="center"/>
    </xf>
    <xf numFmtId="195" fontId="20" fillId="24" borderId="25" xfId="68" applyNumberFormat="1" applyFont="1" applyFill="1" applyBorder="1" applyAlignment="1">
      <alignment vertical="center"/>
    </xf>
    <xf numFmtId="195" fontId="20" fillId="24" borderId="10" xfId="68" applyNumberFormat="1" applyFont="1" applyFill="1" applyBorder="1" applyAlignment="1">
      <alignment vertical="center"/>
    </xf>
    <xf numFmtId="0" fontId="53" fillId="24" borderId="32" xfId="0" applyFont="1" applyFill="1" applyBorder="1" applyAlignment="1">
      <alignment horizontal="left" vertical="center" wrapText="1"/>
    </xf>
    <xf numFmtId="195" fontId="0" fillId="24" borderId="10" xfId="69" applyNumberFormat="1" applyFont="1" applyFill="1" applyBorder="1" applyAlignment="1" applyProtection="1">
      <alignment horizontal="justify" vertical="center" wrapText="1"/>
      <protection locked="0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195" fontId="0" fillId="24" borderId="10" xfId="68" applyNumberFormat="1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center" vertical="center" wrapText="1"/>
    </xf>
    <xf numFmtId="9" fontId="32" fillId="25" borderId="10" xfId="85" applyFont="1" applyFill="1" applyBorder="1" applyAlignment="1" applyProtection="1">
      <alignment horizontal="center" vertical="center" wrapText="1"/>
      <protection/>
    </xf>
    <xf numFmtId="9" fontId="32" fillId="24" borderId="10" xfId="85" applyFont="1" applyFill="1" applyBorder="1" applyAlignment="1" applyProtection="1">
      <alignment horizontal="center" vertical="center" wrapText="1"/>
      <protection/>
    </xf>
    <xf numFmtId="3" fontId="51" fillId="24" borderId="10" xfId="0" applyNumberFormat="1" applyFont="1" applyFill="1" applyBorder="1" applyAlignment="1" applyProtection="1">
      <alignment horizontal="center" vertical="center"/>
      <protection locked="0"/>
    </xf>
    <xf numFmtId="9" fontId="51" fillId="24" borderId="10" xfId="0" applyNumberFormat="1" applyFont="1" applyFill="1" applyBorder="1" applyAlignment="1" applyProtection="1">
      <alignment horizontal="center" vertical="center"/>
      <protection locked="0"/>
    </xf>
    <xf numFmtId="172" fontId="22" fillId="0" borderId="10" xfId="75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22" fillId="0" borderId="36" xfId="75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14" fontId="25" fillId="0" borderId="10" xfId="0" applyNumberFormat="1" applyFont="1" applyBorder="1" applyAlignment="1">
      <alignment horizontal="right" vertical="center"/>
    </xf>
    <xf numFmtId="194" fontId="27" fillId="0" borderId="10" xfId="66" applyNumberFormat="1" applyFont="1" applyFill="1" applyBorder="1" applyAlignment="1">
      <alignment horizontal="right" vertical="center" wrapText="1"/>
    </xf>
    <xf numFmtId="194" fontId="22" fillId="0" borderId="0" xfId="66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195" fontId="0" fillId="27" borderId="10" xfId="68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95" fontId="20" fillId="24" borderId="10" xfId="68" applyNumberFormat="1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left" vertical="center"/>
    </xf>
    <xf numFmtId="0" fontId="27" fillId="24" borderId="38" xfId="0" applyFont="1" applyFill="1" applyBorder="1" applyAlignment="1">
      <alignment horizontal="left" vertical="center"/>
    </xf>
    <xf numFmtId="0" fontId="25" fillId="0" borderId="39" xfId="0" applyFont="1" applyBorder="1" applyAlignment="1">
      <alignment vertical="center" wrapText="1"/>
    </xf>
    <xf numFmtId="4" fontId="55" fillId="24" borderId="10" xfId="0" applyNumberFormat="1" applyFont="1" applyFill="1" applyBorder="1" applyAlignment="1">
      <alignment horizontal="center" vertical="center"/>
    </xf>
    <xf numFmtId="0" fontId="25" fillId="0" borderId="40" xfId="0" applyFont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195" fontId="54" fillId="25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174" fontId="0" fillId="24" borderId="10" xfId="72" applyFont="1" applyFill="1" applyBorder="1" applyAlignment="1">
      <alignment vertical="center"/>
    </xf>
    <xf numFmtId="174" fontId="0" fillId="0" borderId="10" xfId="72" applyFont="1" applyFill="1" applyBorder="1" applyAlignment="1">
      <alignment vertical="center"/>
    </xf>
    <xf numFmtId="174" fontId="22" fillId="0" borderId="10" xfId="72" applyFont="1" applyFill="1" applyBorder="1" applyAlignment="1">
      <alignment vertical="center"/>
    </xf>
    <xf numFmtId="195" fontId="20" fillId="0" borderId="31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9" fontId="51" fillId="24" borderId="25" xfId="0" applyNumberFormat="1" applyFont="1" applyFill="1" applyBorder="1" applyAlignment="1" applyProtection="1">
      <alignment horizontal="center" vertical="center" wrapText="1"/>
      <protection locked="0"/>
    </xf>
    <xf numFmtId="9" fontId="51" fillId="24" borderId="41" xfId="0" applyNumberFormat="1" applyFont="1" applyFill="1" applyBorder="1" applyAlignment="1" applyProtection="1">
      <alignment horizontal="center" vertical="center" wrapText="1"/>
      <protection locked="0"/>
    </xf>
    <xf numFmtId="9" fontId="51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95" fontId="56" fillId="24" borderId="42" xfId="69" applyNumberFormat="1" applyFont="1" applyFill="1" applyBorder="1" applyAlignment="1" applyProtection="1">
      <alignment horizontal="center" vertical="center" wrapText="1"/>
      <protection/>
    </xf>
    <xf numFmtId="195" fontId="56" fillId="24" borderId="43" xfId="69" applyNumberFormat="1" applyFont="1" applyFill="1" applyBorder="1" applyAlignment="1" applyProtection="1">
      <alignment horizontal="center" vertical="center" wrapText="1"/>
      <protection/>
    </xf>
    <xf numFmtId="195" fontId="56" fillId="24" borderId="44" xfId="69" applyNumberFormat="1" applyFont="1" applyFill="1" applyBorder="1" applyAlignment="1" applyProtection="1">
      <alignment horizontal="center" vertical="center" wrapText="1"/>
      <protection/>
    </xf>
    <xf numFmtId="195" fontId="56" fillId="24" borderId="45" xfId="69" applyNumberFormat="1" applyFont="1" applyFill="1" applyBorder="1" applyAlignment="1" applyProtection="1">
      <alignment horizontal="center" vertical="center" wrapText="1"/>
      <protection/>
    </xf>
    <xf numFmtId="195" fontId="56" fillId="24" borderId="0" xfId="69" applyNumberFormat="1" applyFont="1" applyFill="1" applyBorder="1" applyAlignment="1" applyProtection="1">
      <alignment horizontal="center" vertical="center" wrapText="1"/>
      <protection/>
    </xf>
    <xf numFmtId="195" fontId="56" fillId="24" borderId="46" xfId="69" applyNumberFormat="1" applyFont="1" applyFill="1" applyBorder="1" applyAlignment="1" applyProtection="1">
      <alignment horizontal="center" vertical="center" wrapText="1"/>
      <protection/>
    </xf>
    <xf numFmtId="195" fontId="56" fillId="24" borderId="33" xfId="69" applyNumberFormat="1" applyFont="1" applyFill="1" applyBorder="1" applyAlignment="1" applyProtection="1">
      <alignment horizontal="center" vertical="center" wrapText="1"/>
      <protection/>
    </xf>
    <xf numFmtId="195" fontId="56" fillId="24" borderId="11" xfId="69" applyNumberFormat="1" applyFont="1" applyFill="1" applyBorder="1" applyAlignment="1" applyProtection="1">
      <alignment horizontal="center" vertical="center" wrapText="1"/>
      <protection/>
    </xf>
    <xf numFmtId="195" fontId="56" fillId="24" borderId="27" xfId="69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56" fillId="24" borderId="42" xfId="69" applyNumberFormat="1" applyFont="1" applyFill="1" applyBorder="1" applyAlignment="1" applyProtection="1">
      <alignment horizontal="center" vertical="center" wrapText="1"/>
      <protection/>
    </xf>
    <xf numFmtId="49" fontId="56" fillId="24" borderId="43" xfId="69" applyNumberFormat="1" applyFont="1" applyFill="1" applyBorder="1" applyAlignment="1" applyProtection="1">
      <alignment horizontal="center" vertical="center" wrapText="1"/>
      <protection/>
    </xf>
    <xf numFmtId="49" fontId="56" fillId="24" borderId="44" xfId="69" applyNumberFormat="1" applyFont="1" applyFill="1" applyBorder="1" applyAlignment="1" applyProtection="1">
      <alignment horizontal="center" vertical="center" wrapText="1"/>
      <protection/>
    </xf>
    <xf numFmtId="49" fontId="56" fillId="24" borderId="45" xfId="69" applyNumberFormat="1" applyFont="1" applyFill="1" applyBorder="1" applyAlignment="1" applyProtection="1">
      <alignment horizontal="center" vertical="center" wrapText="1"/>
      <protection/>
    </xf>
    <xf numFmtId="49" fontId="56" fillId="24" borderId="0" xfId="69" applyNumberFormat="1" applyFont="1" applyFill="1" applyBorder="1" applyAlignment="1" applyProtection="1">
      <alignment horizontal="center" vertical="center" wrapText="1"/>
      <protection/>
    </xf>
    <xf numFmtId="49" fontId="56" fillId="24" borderId="46" xfId="69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/>
    </xf>
    <xf numFmtId="0" fontId="23" fillId="0" borderId="3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left" vertical="center" wrapText="1"/>
    </xf>
    <xf numFmtId="0" fontId="0" fillId="24" borderId="36" xfId="0" applyFont="1" applyFill="1" applyBorder="1" applyAlignment="1">
      <alignment horizontal="left" vertical="center" wrapText="1"/>
    </xf>
    <xf numFmtId="0" fontId="20" fillId="0" borderId="31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14" fontId="23" fillId="0" borderId="3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0" fillId="16" borderId="32" xfId="0" applyFont="1" applyFill="1" applyBorder="1" applyAlignment="1">
      <alignment horizontal="left" vertical="center" wrapText="1"/>
    </xf>
    <xf numFmtId="195" fontId="0" fillId="0" borderId="25" xfId="69" applyNumberFormat="1" applyFont="1" applyFill="1" applyBorder="1" applyAlignment="1">
      <alignment horizontal="center" vertical="center" wrapText="1"/>
    </xf>
    <xf numFmtId="195" fontId="0" fillId="0" borderId="41" xfId="69" applyNumberFormat="1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left" vertical="center" wrapText="1"/>
    </xf>
    <xf numFmtId="0" fontId="20" fillId="16" borderId="38" xfId="0" applyFont="1" applyFill="1" applyBorder="1" applyAlignment="1">
      <alignment horizontal="left" vertical="center" wrapText="1"/>
    </xf>
    <xf numFmtId="0" fontId="20" fillId="16" borderId="36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14" fontId="23" fillId="0" borderId="36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14" fontId="23" fillId="0" borderId="10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/>
    </xf>
    <xf numFmtId="0" fontId="23" fillId="24" borderId="48" xfId="0" applyFont="1" applyFill="1" applyBorder="1" applyAlignment="1">
      <alignment horizontal="center" vertical="center"/>
    </xf>
    <xf numFmtId="0" fontId="24" fillId="24" borderId="49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44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53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14" fontId="25" fillId="24" borderId="19" xfId="0" applyNumberFormat="1" applyFont="1" applyFill="1" applyBorder="1" applyAlignment="1">
      <alignment horizontal="center" vertical="center" wrapText="1"/>
    </xf>
    <xf numFmtId="14" fontId="25" fillId="24" borderId="20" xfId="0" applyNumberFormat="1" applyFont="1" applyFill="1" applyBorder="1" applyAlignment="1">
      <alignment horizontal="center" vertical="center" wrapText="1"/>
    </xf>
    <xf numFmtId="14" fontId="25" fillId="24" borderId="54" xfId="0" applyNumberFormat="1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58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52" fillId="24" borderId="59" xfId="0" applyFont="1" applyFill="1" applyBorder="1" applyAlignment="1">
      <alignment horizontal="left" vertical="center"/>
    </xf>
    <xf numFmtId="0" fontId="52" fillId="24" borderId="51" xfId="0" applyFont="1" applyFill="1" applyBorder="1" applyAlignment="1">
      <alignment horizontal="left" vertical="center"/>
    </xf>
    <xf numFmtId="0" fontId="20" fillId="24" borderId="60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95" fontId="20" fillId="24" borderId="10" xfId="68" applyNumberFormat="1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27" fillId="24" borderId="61" xfId="0" applyFont="1" applyFill="1" applyBorder="1" applyAlignment="1">
      <alignment horizontal="right" vertical="center"/>
    </xf>
    <xf numFmtId="0" fontId="27" fillId="24" borderId="20" xfId="0" applyFont="1" applyFill="1" applyBorder="1" applyAlignment="1">
      <alignment horizontal="right" vertical="center"/>
    </xf>
    <xf numFmtId="0" fontId="27" fillId="24" borderId="21" xfId="0" applyFont="1" applyFill="1" applyBorder="1" applyAlignment="1">
      <alignment horizontal="right" vertical="center"/>
    </xf>
    <xf numFmtId="0" fontId="20" fillId="24" borderId="59" xfId="0" applyFont="1" applyFill="1" applyBorder="1" applyAlignment="1">
      <alignment horizontal="left" vertical="center"/>
    </xf>
    <xf numFmtId="0" fontId="20" fillId="24" borderId="51" xfId="0" applyFont="1" applyFill="1" applyBorder="1" applyAlignment="1">
      <alignment horizontal="left" vertical="center"/>
    </xf>
    <xf numFmtId="0" fontId="20" fillId="24" borderId="15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54" xfId="0" applyFont="1" applyFill="1" applyBorder="1" applyAlignment="1">
      <alignment horizontal="center" vertical="center"/>
    </xf>
    <xf numFmtId="0" fontId="20" fillId="24" borderId="60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195" fontId="20" fillId="24" borderId="25" xfId="68" applyNumberFormat="1" applyFont="1" applyFill="1" applyBorder="1" applyAlignment="1">
      <alignment horizontal="center" vertical="center"/>
    </xf>
    <xf numFmtId="195" fontId="20" fillId="24" borderId="32" xfId="68" applyNumberFormat="1" applyFont="1" applyFill="1" applyBorder="1" applyAlignment="1">
      <alignment horizontal="center" vertical="center"/>
    </xf>
    <xf numFmtId="195" fontId="20" fillId="24" borderId="25" xfId="68" applyNumberFormat="1" applyFont="1" applyFill="1" applyBorder="1" applyAlignment="1">
      <alignment horizontal="center" vertical="center" wrapText="1"/>
    </xf>
    <xf numFmtId="195" fontId="20" fillId="24" borderId="32" xfId="68" applyNumberFormat="1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left" vertical="center"/>
    </xf>
    <xf numFmtId="0" fontId="27" fillId="24" borderId="38" xfId="0" applyFont="1" applyFill="1" applyBorder="1" applyAlignment="1">
      <alignment horizontal="left" vertical="center"/>
    </xf>
    <xf numFmtId="0" fontId="20" fillId="24" borderId="26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19" fillId="24" borderId="53" xfId="0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63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195" fontId="20" fillId="24" borderId="64" xfId="68" applyNumberFormat="1" applyFont="1" applyFill="1" applyBorder="1" applyAlignment="1">
      <alignment horizontal="center" vertical="center" wrapText="1"/>
    </xf>
    <xf numFmtId="0" fontId="21" fillId="24" borderId="50" xfId="0" applyFont="1" applyFill="1" applyBorder="1" applyAlignment="1">
      <alignment horizontal="center" vertical="center" wrapText="1"/>
    </xf>
    <xf numFmtId="0" fontId="21" fillId="24" borderId="51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195" fontId="21" fillId="24" borderId="64" xfId="68" applyNumberFormat="1" applyFont="1" applyFill="1" applyBorder="1" applyAlignment="1">
      <alignment horizontal="center" vertical="center" wrapText="1"/>
    </xf>
    <xf numFmtId="195" fontId="21" fillId="24" borderId="32" xfId="68" applyNumberFormat="1" applyFont="1" applyFill="1" applyBorder="1" applyAlignment="1">
      <alignment horizontal="center" vertical="center" wrapText="1"/>
    </xf>
    <xf numFmtId="195" fontId="21" fillId="24" borderId="10" xfId="68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justify" vertical="center"/>
    </xf>
    <xf numFmtId="0" fontId="0" fillId="24" borderId="36" xfId="0" applyFill="1" applyBorder="1" applyAlignment="1">
      <alignment horizontal="justify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43" xfId="0" applyFont="1" applyFill="1" applyBorder="1" applyAlignment="1">
      <alignment horizontal="center" vertical="center"/>
    </xf>
    <xf numFmtId="0" fontId="19" fillId="24" borderId="65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right" vertical="center"/>
    </xf>
    <xf numFmtId="0" fontId="19" fillId="24" borderId="3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left" vertical="center"/>
    </xf>
    <xf numFmtId="0" fontId="0" fillId="24" borderId="36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27" fillId="24" borderId="60" xfId="0" applyFont="1" applyFill="1" applyBorder="1" applyAlignment="1">
      <alignment horizontal="right" vertical="center"/>
    </xf>
    <xf numFmtId="0" fontId="27" fillId="24" borderId="43" xfId="0" applyFont="1" applyFill="1" applyBorder="1" applyAlignment="1">
      <alignment horizontal="right" vertical="center"/>
    </xf>
    <xf numFmtId="0" fontId="27" fillId="24" borderId="44" xfId="0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22" fillId="0" borderId="42" xfId="82" applyNumberFormat="1" applyFont="1" applyFill="1" applyBorder="1" applyAlignment="1">
      <alignment vertical="center" wrapText="1"/>
      <protection/>
    </xf>
    <xf numFmtId="3" fontId="22" fillId="0" borderId="44" xfId="82" applyNumberFormat="1" applyFont="1" applyFill="1" applyBorder="1" applyAlignment="1">
      <alignment vertical="center" wrapText="1"/>
      <protection/>
    </xf>
    <xf numFmtId="3" fontId="22" fillId="0" borderId="10" xfId="82" applyNumberFormat="1" applyFont="1" applyFill="1" applyBorder="1" applyAlignment="1">
      <alignment vertical="center" wrapText="1"/>
      <protection/>
    </xf>
    <xf numFmtId="3" fontId="22" fillId="0" borderId="31" xfId="82" applyNumberFormat="1" applyFont="1" applyBorder="1" applyAlignment="1">
      <alignment horizontal="left" vertical="center" wrapText="1"/>
      <protection/>
    </xf>
    <xf numFmtId="3" fontId="22" fillId="0" borderId="36" xfId="82" applyNumberFormat="1" applyFont="1" applyBorder="1" applyAlignment="1">
      <alignment horizontal="left" vertical="center" wrapText="1"/>
      <protection/>
    </xf>
    <xf numFmtId="3" fontId="22" fillId="0" borderId="31" xfId="82" applyNumberFormat="1" applyFont="1" applyFill="1" applyBorder="1" applyAlignment="1">
      <alignment vertical="center" wrapText="1"/>
      <protection/>
    </xf>
    <xf numFmtId="3" fontId="22" fillId="0" borderId="36" xfId="82" applyNumberFormat="1" applyFont="1" applyFill="1" applyBorder="1" applyAlignment="1">
      <alignment vertical="center" wrapText="1"/>
      <protection/>
    </xf>
    <xf numFmtId="0" fontId="57" fillId="0" borderId="31" xfId="82" applyFont="1" applyFill="1" applyBorder="1" applyAlignment="1">
      <alignment horizontal="justify" vertical="center" wrapText="1"/>
      <protection/>
    </xf>
    <xf numFmtId="0" fontId="34" fillId="0" borderId="36" xfId="82" applyFont="1" applyFill="1" applyBorder="1" applyAlignment="1">
      <alignment horizontal="justify" vertical="center" wrapText="1"/>
      <protection/>
    </xf>
    <xf numFmtId="3" fontId="22" fillId="0" borderId="31" xfId="82" applyNumberFormat="1" applyFont="1" applyFill="1" applyBorder="1" applyAlignment="1">
      <alignment horizontal="left" vertical="center" wrapText="1"/>
      <protection/>
    </xf>
    <xf numFmtId="3" fontId="22" fillId="0" borderId="36" xfId="82" applyNumberFormat="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horizontal="right" vertical="center"/>
    </xf>
    <xf numFmtId="0" fontId="27" fillId="0" borderId="36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0" xfId="82" applyBorder="1" applyAlignment="1">
      <alignment horizontal="center" vertical="center"/>
      <protection/>
    </xf>
    <xf numFmtId="0" fontId="24" fillId="0" borderId="10" xfId="82" applyFont="1" applyBorder="1" applyAlignment="1">
      <alignment horizontal="center" vertical="center" wrapText="1"/>
      <protection/>
    </xf>
    <xf numFmtId="0" fontId="19" fillId="0" borderId="10" xfId="82" applyFont="1" applyBorder="1" applyAlignment="1">
      <alignment horizontal="center" vertical="center" wrapText="1"/>
      <protection/>
    </xf>
    <xf numFmtId="0" fontId="0" fillId="0" borderId="10" xfId="82" applyFont="1" applyBorder="1" applyAlignment="1">
      <alignment horizontal="center" vertical="center" wrapText="1"/>
      <protection/>
    </xf>
    <xf numFmtId="0" fontId="25" fillId="0" borderId="10" xfId="82" applyFont="1" applyBorder="1" applyAlignment="1">
      <alignment horizontal="center" vertical="center" wrapText="1"/>
      <protection/>
    </xf>
    <xf numFmtId="14" fontId="25" fillId="0" borderId="10" xfId="82" applyNumberFormat="1" applyFont="1" applyBorder="1" applyAlignment="1">
      <alignment horizontal="center" vertical="center"/>
      <protection/>
    </xf>
    <xf numFmtId="0" fontId="18" fillId="0" borderId="10" xfId="82" applyFont="1" applyBorder="1" applyAlignment="1">
      <alignment horizontal="center" vertical="center" wrapText="1"/>
      <protection/>
    </xf>
    <xf numFmtId="0" fontId="20" fillId="0" borderId="10" xfId="82" applyFont="1" applyBorder="1" applyAlignment="1">
      <alignment horizontal="left" vertical="center"/>
      <protection/>
    </xf>
    <xf numFmtId="0" fontId="18" fillId="0" borderId="10" xfId="82" applyFont="1" applyBorder="1" applyAlignment="1">
      <alignment horizontal="left" vertical="center" wrapText="1"/>
      <protection/>
    </xf>
    <xf numFmtId="0" fontId="24" fillId="0" borderId="10" xfId="82" applyFont="1" applyBorder="1" applyAlignment="1">
      <alignment horizontal="left" vertical="center" wrapText="1"/>
      <protection/>
    </xf>
    <xf numFmtId="0" fontId="0" fillId="0" borderId="10" xfId="82" applyFont="1" applyBorder="1" applyAlignment="1">
      <alignment horizontal="left" vertical="center"/>
      <protection/>
    </xf>
    <xf numFmtId="0" fontId="0" fillId="0" borderId="10" xfId="82" applyFont="1" applyBorder="1" applyAlignment="1">
      <alignment horizontal="left" vertical="center" wrapText="1"/>
      <protection/>
    </xf>
    <xf numFmtId="0" fontId="0" fillId="0" borderId="10" xfId="82" applyFont="1" applyBorder="1" applyAlignment="1">
      <alignment horizontal="center" vertical="center"/>
      <protection/>
    </xf>
    <xf numFmtId="0" fontId="20" fillId="0" borderId="10" xfId="82" applyFont="1" applyBorder="1" applyAlignment="1">
      <alignment horizontal="center" vertical="center" wrapText="1"/>
      <protection/>
    </xf>
    <xf numFmtId="0" fontId="20" fillId="0" borderId="10" xfId="82" applyFont="1" applyFill="1" applyBorder="1" applyAlignment="1">
      <alignment horizontal="center" vertical="center" wrapText="1"/>
      <protection/>
    </xf>
    <xf numFmtId="0" fontId="20" fillId="0" borderId="25" xfId="82" applyFont="1" applyFill="1" applyBorder="1" applyAlignment="1">
      <alignment horizontal="center" vertical="center" wrapText="1"/>
      <protection/>
    </xf>
    <xf numFmtId="0" fontId="20" fillId="0" borderId="41" xfId="82" applyFont="1" applyFill="1" applyBorder="1" applyAlignment="1">
      <alignment horizontal="center" vertical="center" wrapText="1"/>
      <protection/>
    </xf>
    <xf numFmtId="0" fontId="20" fillId="0" borderId="32" xfId="82" applyFont="1" applyFill="1" applyBorder="1" applyAlignment="1">
      <alignment horizontal="center" vertical="center" wrapText="1"/>
      <protection/>
    </xf>
    <xf numFmtId="0" fontId="0" fillId="25" borderId="10" xfId="82" applyFont="1" applyFill="1" applyBorder="1" applyAlignment="1">
      <alignment horizontal="center" vertical="center" wrapText="1"/>
      <protection/>
    </xf>
    <xf numFmtId="195" fontId="56" fillId="25" borderId="31" xfId="69" applyNumberFormat="1" applyFont="1" applyFill="1" applyBorder="1" applyAlignment="1" applyProtection="1">
      <alignment horizontal="center" vertical="center" wrapText="1"/>
      <protection/>
    </xf>
    <xf numFmtId="195" fontId="56" fillId="25" borderId="38" xfId="69" applyNumberFormat="1" applyFont="1" applyFill="1" applyBorder="1" applyAlignment="1" applyProtection="1">
      <alignment horizontal="center" vertical="center" wrapText="1"/>
      <protection/>
    </xf>
    <xf numFmtId="195" fontId="56" fillId="25" borderId="36" xfId="69" applyNumberFormat="1" applyFont="1" applyFill="1" applyBorder="1" applyAlignment="1" applyProtection="1">
      <alignment horizontal="center" vertical="center" wrapText="1"/>
      <protection/>
    </xf>
    <xf numFmtId="9" fontId="51" fillId="25" borderId="31" xfId="85" applyFont="1" applyFill="1" applyBorder="1" applyAlignment="1" applyProtection="1">
      <alignment horizontal="center" vertical="center" wrapText="1"/>
      <protection locked="0"/>
    </xf>
    <xf numFmtId="9" fontId="51" fillId="25" borderId="36" xfId="85" applyFont="1" applyFill="1" applyBorder="1" applyAlignment="1" applyProtection="1">
      <alignment horizontal="center" vertical="center" wrapText="1"/>
      <protection locked="0"/>
    </xf>
    <xf numFmtId="198" fontId="0" fillId="0" borderId="10" xfId="82" applyNumberFormat="1" applyFont="1" applyBorder="1" applyAlignment="1">
      <alignment horizontal="center" vertical="center"/>
      <protection/>
    </xf>
    <xf numFmtId="0" fontId="56" fillId="25" borderId="31" xfId="69" applyNumberFormat="1" applyFont="1" applyFill="1" applyBorder="1" applyAlignment="1" applyProtection="1">
      <alignment horizontal="center" vertical="center" wrapText="1"/>
      <protection/>
    </xf>
    <xf numFmtId="0" fontId="56" fillId="25" borderId="38" xfId="69" applyNumberFormat="1" applyFont="1" applyFill="1" applyBorder="1" applyAlignment="1" applyProtection="1">
      <alignment horizontal="center" vertical="center" wrapText="1"/>
      <protection/>
    </xf>
    <xf numFmtId="0" fontId="56" fillId="25" borderId="36" xfId="69" applyNumberFormat="1" applyFont="1" applyFill="1" applyBorder="1" applyAlignment="1" applyProtection="1">
      <alignment horizontal="center" vertical="center" wrapText="1"/>
      <protection/>
    </xf>
    <xf numFmtId="0" fontId="0" fillId="0" borderId="25" xfId="82" applyFont="1" applyBorder="1" applyAlignment="1">
      <alignment horizontal="center" vertical="center" wrapText="1"/>
      <protection/>
    </xf>
    <xf numFmtId="0" fontId="0" fillId="0" borderId="41" xfId="82" applyFont="1" applyBorder="1" applyAlignment="1">
      <alignment horizontal="center" vertical="center" wrapText="1"/>
      <protection/>
    </xf>
    <xf numFmtId="0" fontId="0" fillId="0" borderId="32" xfId="82" applyFont="1" applyBorder="1" applyAlignment="1">
      <alignment horizontal="center" vertical="center" wrapText="1"/>
      <protection/>
    </xf>
    <xf numFmtId="0" fontId="56" fillId="0" borderId="31" xfId="82" applyFont="1" applyFill="1" applyBorder="1" applyAlignment="1" applyProtection="1">
      <alignment horizontal="center" vertical="center" wrapText="1"/>
      <protection/>
    </xf>
    <xf numFmtId="0" fontId="56" fillId="0" borderId="38" xfId="82" applyFont="1" applyFill="1" applyBorder="1" applyAlignment="1" applyProtection="1">
      <alignment horizontal="center" vertical="center" wrapText="1"/>
      <protection/>
    </xf>
    <xf numFmtId="0" fontId="56" fillId="0" borderId="36" xfId="82" applyFont="1" applyFill="1" applyBorder="1" applyAlignment="1" applyProtection="1">
      <alignment horizontal="center" vertical="center" wrapText="1"/>
      <protection/>
    </xf>
    <xf numFmtId="9" fontId="20" fillId="0" borderId="10" xfId="85" applyFont="1" applyBorder="1" applyAlignment="1">
      <alignment horizontal="center" vertical="center" wrapText="1"/>
    </xf>
    <xf numFmtId="9" fontId="20" fillId="24" borderId="10" xfId="85" applyFont="1" applyFill="1" applyBorder="1" applyAlignment="1">
      <alignment horizontal="center" vertical="center" wrapText="1"/>
    </xf>
    <xf numFmtId="1" fontId="20" fillId="0" borderId="10" xfId="85" applyNumberFormat="1" applyFont="1" applyBorder="1" applyAlignment="1">
      <alignment horizontal="center" vertical="center" wrapText="1"/>
    </xf>
    <xf numFmtId="0" fontId="0" fillId="24" borderId="25" xfId="82" applyFont="1" applyFill="1" applyBorder="1" applyAlignment="1">
      <alignment horizontal="center" vertical="center" wrapText="1"/>
      <protection/>
    </xf>
    <xf numFmtId="0" fontId="0" fillId="24" borderId="41" xfId="82" applyFont="1" applyFill="1" applyBorder="1" applyAlignment="1">
      <alignment horizontal="center" vertical="center" wrapText="1"/>
      <protection/>
    </xf>
    <xf numFmtId="0" fontId="0" fillId="24" borderId="32" xfId="82" applyFont="1" applyFill="1" applyBorder="1" applyAlignment="1">
      <alignment horizontal="center" vertical="center" wrapText="1"/>
      <protection/>
    </xf>
    <xf numFmtId="0" fontId="56" fillId="24" borderId="31" xfId="82" applyFont="1" applyFill="1" applyBorder="1" applyAlignment="1" applyProtection="1">
      <alignment horizontal="center" vertical="center" wrapText="1"/>
      <protection/>
    </xf>
    <xf numFmtId="0" fontId="56" fillId="24" borderId="38" xfId="82" applyFont="1" applyFill="1" applyBorder="1" applyAlignment="1" applyProtection="1">
      <alignment horizontal="center" vertical="center" wrapText="1"/>
      <protection/>
    </xf>
    <xf numFmtId="0" fontId="56" fillId="24" borderId="36" xfId="82" applyFont="1" applyFill="1" applyBorder="1" applyAlignment="1" applyProtection="1">
      <alignment horizontal="center" vertical="center" wrapText="1"/>
      <protection/>
    </xf>
    <xf numFmtId="9" fontId="20" fillId="0" borderId="31" xfId="85" applyFont="1" applyBorder="1" applyAlignment="1">
      <alignment horizontal="center" vertical="center" wrapText="1"/>
    </xf>
    <xf numFmtId="9" fontId="20" fillId="0" borderId="36" xfId="85" applyFont="1" applyBorder="1" applyAlignment="1">
      <alignment horizontal="center" vertical="center" wrapText="1"/>
    </xf>
    <xf numFmtId="0" fontId="23" fillId="0" borderId="31" xfId="82" applyFont="1" applyFill="1" applyBorder="1" applyAlignment="1" applyProtection="1">
      <alignment horizontal="center" vertical="center" wrapText="1"/>
      <protection/>
    </xf>
    <xf numFmtId="0" fontId="23" fillId="0" borderId="38" xfId="82" applyFont="1" applyFill="1" applyBorder="1" applyAlignment="1" applyProtection="1">
      <alignment horizontal="center" vertical="center" wrapText="1"/>
      <protection/>
    </xf>
    <xf numFmtId="0" fontId="23" fillId="0" borderId="36" xfId="82" applyFont="1" applyFill="1" applyBorder="1" applyAlignment="1" applyProtection="1">
      <alignment horizontal="center" vertical="center" wrapText="1"/>
      <protection/>
    </xf>
    <xf numFmtId="198" fontId="27" fillId="4" borderId="31" xfId="85" applyNumberFormat="1" applyFont="1" applyFill="1" applyBorder="1" applyAlignment="1">
      <alignment horizontal="center" vertical="center"/>
    </xf>
    <xf numFmtId="9" fontId="27" fillId="4" borderId="36" xfId="85" applyFont="1" applyFill="1" applyBorder="1" applyAlignment="1">
      <alignment horizontal="center" vertical="center"/>
    </xf>
    <xf numFmtId="9" fontId="20" fillId="24" borderId="31" xfId="85" applyFont="1" applyFill="1" applyBorder="1" applyAlignment="1">
      <alignment horizontal="center" vertical="center" wrapText="1"/>
    </xf>
    <xf numFmtId="9" fontId="20" fillId="24" borderId="36" xfId="85" applyFont="1" applyFill="1" applyBorder="1" applyAlignment="1">
      <alignment horizontal="center" vertical="center" wrapText="1"/>
    </xf>
    <xf numFmtId="1" fontId="20" fillId="24" borderId="31" xfId="85" applyNumberFormat="1" applyFont="1" applyFill="1" applyBorder="1" applyAlignment="1">
      <alignment horizontal="center" vertical="center" wrapText="1"/>
    </xf>
    <xf numFmtId="1" fontId="20" fillId="24" borderId="36" xfId="85" applyNumberFormat="1" applyFont="1" applyFill="1" applyBorder="1" applyAlignment="1">
      <alignment horizontal="center" vertical="center" wrapText="1"/>
    </xf>
    <xf numFmtId="0" fontId="27" fillId="4" borderId="31" xfId="82" applyFont="1" applyFill="1" applyBorder="1" applyAlignment="1">
      <alignment horizontal="center" vertical="center"/>
      <protection/>
    </xf>
    <xf numFmtId="0" fontId="27" fillId="4" borderId="38" xfId="82" applyFont="1" applyFill="1" applyBorder="1" applyAlignment="1">
      <alignment horizontal="center" vertical="center"/>
      <protection/>
    </xf>
    <xf numFmtId="0" fontId="27" fillId="4" borderId="36" xfId="82" applyFont="1" applyFill="1" applyBorder="1" applyAlignment="1">
      <alignment horizontal="center" vertical="center"/>
      <protection/>
    </xf>
    <xf numFmtId="198" fontId="31" fillId="24" borderId="25" xfId="76" applyNumberFormat="1" applyFont="1" applyFill="1" applyBorder="1" applyAlignment="1" applyProtection="1">
      <alignment horizontal="center" vertical="center"/>
      <protection/>
    </xf>
    <xf numFmtId="198" fontId="31" fillId="24" borderId="41" xfId="76" applyNumberFormat="1" applyFont="1" applyFill="1" applyBorder="1" applyAlignment="1" applyProtection="1">
      <alignment horizontal="center" vertical="center"/>
      <protection/>
    </xf>
    <xf numFmtId="198" fontId="31" fillId="24" borderId="32" xfId="76" applyNumberFormat="1" applyFont="1" applyFill="1" applyBorder="1" applyAlignment="1" applyProtection="1">
      <alignment horizontal="center" vertical="center"/>
      <protection/>
    </xf>
    <xf numFmtId="211" fontId="0" fillId="24" borderId="10" xfId="0" applyNumberFormat="1" applyFont="1" applyFill="1" applyBorder="1" applyAlignment="1">
      <alignment horizontal="center" vertical="center" wrapText="1"/>
    </xf>
    <xf numFmtId="205" fontId="0" fillId="24" borderId="10" xfId="0" applyNumberFormat="1" applyFill="1" applyBorder="1" applyAlignment="1">
      <alignment horizontal="center" vertical="center"/>
    </xf>
  </cellXfs>
  <cellStyles count="7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 [0]_3-SISTEMA DESARROLLO ADMINISTRATIVO-POA 2008-1" xfId="63"/>
    <cellStyle name="Millares 2" xfId="64"/>
    <cellStyle name="Millares 5" xfId="65"/>
    <cellStyle name="Millares_3-SISTEMA DESARROLLO ADMINISTRATIVO-POA 2008-1" xfId="66"/>
    <cellStyle name="Millares_Copia de MATRICES OPERATIVAS PROYECTOS PAT 07-09-AJUSTADAS-2008" xfId="67"/>
    <cellStyle name="Millares_FORMATO POA" xfId="68"/>
    <cellStyle name="Millares_Libro2" xfId="69"/>
    <cellStyle name="Currency" xfId="70"/>
    <cellStyle name="Currency [0]" xfId="71"/>
    <cellStyle name="Moneda [0] 2" xfId="72"/>
    <cellStyle name="Moneda 10" xfId="73"/>
    <cellStyle name="Moneda 2" xfId="74"/>
    <cellStyle name="Moneda 2 2" xfId="75"/>
    <cellStyle name="Moneda 2 3" xfId="76"/>
    <cellStyle name="Moneda 3" xfId="77"/>
    <cellStyle name="Moneda 4" xfId="78"/>
    <cellStyle name="Neutral" xfId="79"/>
    <cellStyle name="Normal 11" xfId="80"/>
    <cellStyle name="Normal 2 3" xfId="81"/>
    <cellStyle name="Normal 3" xfId="82"/>
    <cellStyle name="Normal 3 2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Desktop\PLANES%20OPERATIVOS%202019\8.%20GESTION%20DE%20INFORMACION%20Y%20DESARROLLO%20TECNOLOGICO\8.1%20ACTUALIZACION%20INFORMACION%20GEOESPACIAL\FEV-16%20Actualizacion%20informacion%20geoespaci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UDownloads\Copia%20de%20FEV-16%20Actualizacion%20informacion%20geoespacial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alvarez\Desktop\FEV-16%20Actualizacion%20informacion%20geoespac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2">
        <row r="4">
          <cell r="F4" t="str">
            <v>Versión 0</v>
          </cell>
          <cell r="G4">
            <v>42999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1">
        <row r="4">
          <cell r="K4" t="str">
            <v>Versión 0</v>
          </cell>
          <cell r="O4">
            <v>42999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"/>
      <sheetName val="POA H.D. "/>
    </sheetNames>
    <sheetDataSet>
      <sheetData sheetId="0">
        <row r="4">
          <cell r="K4" t="str">
            <v>Versión 0</v>
          </cell>
          <cell r="N4">
            <v>42999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60" zoomScaleNormal="60" zoomScalePageLayoutView="0" workbookViewId="0" topLeftCell="J16">
      <selection activeCell="G14" sqref="G14:G18"/>
    </sheetView>
  </sheetViews>
  <sheetFormatPr defaultColWidth="9.14062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4.8515625" style="1" customWidth="1"/>
    <col min="5" max="5" width="11.57421875" style="1" customWidth="1"/>
    <col min="6" max="6" width="43.8515625" style="1" customWidth="1"/>
    <col min="7" max="7" width="25.28125" style="2" customWidth="1"/>
    <col min="8" max="8" width="30.28125" style="1" customWidth="1"/>
    <col min="9" max="9" width="19.8515625" style="1" customWidth="1"/>
    <col min="10" max="10" width="37.7109375" style="1" customWidth="1"/>
    <col min="11" max="11" width="26.57421875" style="1" customWidth="1"/>
    <col min="12" max="12" width="22.7109375" style="1" customWidth="1"/>
    <col min="13" max="17" width="19.421875" style="1" customWidth="1"/>
    <col min="18" max="18" width="9.140625" style="1" customWidth="1"/>
    <col min="19" max="19" width="11.421875" style="1" hidden="1" customWidth="1"/>
    <col min="20" max="16384" width="9.140625" style="1" customWidth="1"/>
  </cols>
  <sheetData>
    <row r="1" spans="1:17" ht="31.5" customHeight="1">
      <c r="A1" s="263"/>
      <c r="B1" s="263"/>
      <c r="C1" s="264" t="s">
        <v>49</v>
      </c>
      <c r="D1" s="265"/>
      <c r="E1" s="265"/>
      <c r="F1" s="265"/>
      <c r="G1" s="265"/>
      <c r="H1" s="265"/>
      <c r="I1" s="265"/>
      <c r="J1" s="266"/>
      <c r="K1" s="276" t="s">
        <v>95</v>
      </c>
      <c r="L1" s="276"/>
      <c r="M1" s="276"/>
      <c r="N1" s="276"/>
      <c r="O1" s="276"/>
      <c r="P1" s="85"/>
      <c r="Q1" s="85"/>
    </row>
    <row r="2" spans="1:17" ht="19.5" customHeight="1">
      <c r="A2" s="263"/>
      <c r="B2" s="263"/>
      <c r="C2" s="267"/>
      <c r="D2" s="268"/>
      <c r="E2" s="268"/>
      <c r="F2" s="268"/>
      <c r="G2" s="268"/>
      <c r="H2" s="268"/>
      <c r="I2" s="268"/>
      <c r="J2" s="269"/>
      <c r="K2" s="248" t="s">
        <v>52</v>
      </c>
      <c r="L2" s="248"/>
      <c r="M2" s="248"/>
      <c r="N2" s="248"/>
      <c r="O2" s="248"/>
      <c r="P2" s="35"/>
      <c r="Q2" s="35"/>
    </row>
    <row r="3" spans="1:17" ht="19.5" customHeight="1">
      <c r="A3" s="263"/>
      <c r="B3" s="263"/>
      <c r="C3" s="264" t="s">
        <v>50</v>
      </c>
      <c r="D3" s="265"/>
      <c r="E3" s="265"/>
      <c r="F3" s="265"/>
      <c r="G3" s="265"/>
      <c r="H3" s="265"/>
      <c r="I3" s="265"/>
      <c r="J3" s="266"/>
      <c r="K3" s="248" t="s">
        <v>53</v>
      </c>
      <c r="L3" s="248"/>
      <c r="M3" s="248"/>
      <c r="N3" s="248" t="s">
        <v>66</v>
      </c>
      <c r="O3" s="248"/>
      <c r="P3" s="35"/>
      <c r="Q3" s="35"/>
    </row>
    <row r="4" spans="1:17" ht="24.75" customHeight="1">
      <c r="A4" s="263"/>
      <c r="B4" s="263"/>
      <c r="C4" s="267"/>
      <c r="D4" s="268"/>
      <c r="E4" s="268"/>
      <c r="F4" s="268"/>
      <c r="G4" s="268"/>
      <c r="H4" s="268"/>
      <c r="I4" s="268"/>
      <c r="J4" s="269"/>
      <c r="K4" s="244" t="s">
        <v>164</v>
      </c>
      <c r="L4" s="245"/>
      <c r="M4" s="246"/>
      <c r="N4" s="262">
        <v>42999</v>
      </c>
      <c r="O4" s="277"/>
      <c r="P4" s="86"/>
      <c r="Q4" s="86"/>
    </row>
    <row r="5" spans="1:19" ht="31.5" customHeight="1">
      <c r="A5" s="278" t="s">
        <v>101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87"/>
      <c r="Q5" s="87"/>
      <c r="S5" s="111" t="s">
        <v>160</v>
      </c>
    </row>
    <row r="6" spans="1:19" ht="30.75" customHeight="1">
      <c r="A6" s="270" t="s">
        <v>3</v>
      </c>
      <c r="B6" s="270"/>
      <c r="C6" s="270"/>
      <c r="D6" s="242" t="s">
        <v>123</v>
      </c>
      <c r="E6" s="242"/>
      <c r="F6" s="242"/>
      <c r="G6" s="242"/>
      <c r="H6" s="99" t="s">
        <v>0</v>
      </c>
      <c r="I6" s="100" t="s">
        <v>1</v>
      </c>
      <c r="J6" s="230"/>
      <c r="K6" s="231"/>
      <c r="L6" s="231"/>
      <c r="M6" s="231"/>
      <c r="N6" s="231"/>
      <c r="O6" s="232"/>
      <c r="P6" s="82"/>
      <c r="Q6" s="82"/>
      <c r="R6" s="3"/>
      <c r="S6" s="111" t="s">
        <v>161</v>
      </c>
    </row>
    <row r="7" spans="1:19" ht="34.5" customHeight="1">
      <c r="A7" s="239" t="s">
        <v>60</v>
      </c>
      <c r="B7" s="239"/>
      <c r="C7" s="239"/>
      <c r="D7" s="241" t="s">
        <v>154</v>
      </c>
      <c r="E7" s="241"/>
      <c r="F7" s="241"/>
      <c r="G7" s="241"/>
      <c r="H7" s="33" t="s">
        <v>103</v>
      </c>
      <c r="I7" s="94">
        <v>70000000</v>
      </c>
      <c r="J7" s="233"/>
      <c r="K7" s="234"/>
      <c r="L7" s="234"/>
      <c r="M7" s="234"/>
      <c r="N7" s="234"/>
      <c r="O7" s="235"/>
      <c r="P7" s="32"/>
      <c r="Q7" s="32"/>
      <c r="S7" s="111" t="s">
        <v>162</v>
      </c>
    </row>
    <row r="8" spans="1:19" ht="34.5" customHeight="1">
      <c r="A8" s="273" t="s">
        <v>108</v>
      </c>
      <c r="B8" s="274"/>
      <c r="C8" s="275"/>
      <c r="D8" s="279" t="s">
        <v>125</v>
      </c>
      <c r="E8" s="280"/>
      <c r="F8" s="280"/>
      <c r="G8" s="281"/>
      <c r="H8" s="28" t="s">
        <v>92</v>
      </c>
      <c r="I8" s="95"/>
      <c r="J8" s="233"/>
      <c r="K8" s="234"/>
      <c r="L8" s="234"/>
      <c r="M8" s="234"/>
      <c r="N8" s="234"/>
      <c r="O8" s="235"/>
      <c r="P8" s="32"/>
      <c r="Q8" s="32"/>
      <c r="S8" s="111" t="s">
        <v>156</v>
      </c>
    </row>
    <row r="9" spans="1:19" ht="33" customHeight="1">
      <c r="A9" s="239" t="s">
        <v>2</v>
      </c>
      <c r="B9" s="239"/>
      <c r="C9" s="239"/>
      <c r="D9" s="211" t="s">
        <v>127</v>
      </c>
      <c r="E9" s="211"/>
      <c r="F9" s="211"/>
      <c r="G9" s="211"/>
      <c r="H9" s="28" t="s">
        <v>93</v>
      </c>
      <c r="I9" s="95" t="s">
        <v>4</v>
      </c>
      <c r="J9" s="233"/>
      <c r="K9" s="234"/>
      <c r="L9" s="234"/>
      <c r="M9" s="234"/>
      <c r="N9" s="234"/>
      <c r="O9" s="235"/>
      <c r="P9" s="32"/>
      <c r="Q9" s="32"/>
      <c r="S9" s="111" t="s">
        <v>157</v>
      </c>
    </row>
    <row r="10" spans="1:19" ht="30" customHeight="1">
      <c r="A10" s="239" t="s">
        <v>61</v>
      </c>
      <c r="B10" s="239"/>
      <c r="C10" s="239"/>
      <c r="D10" s="243">
        <v>32040900010101</v>
      </c>
      <c r="E10" s="243"/>
      <c r="F10" s="243"/>
      <c r="G10" s="243"/>
      <c r="H10" s="28" t="s">
        <v>94</v>
      </c>
      <c r="I10" s="95" t="s">
        <v>4</v>
      </c>
      <c r="J10" s="233"/>
      <c r="K10" s="234"/>
      <c r="L10" s="234"/>
      <c r="M10" s="234"/>
      <c r="N10" s="234"/>
      <c r="O10" s="235"/>
      <c r="P10" s="32"/>
      <c r="Q10" s="32"/>
      <c r="S10" s="111" t="s">
        <v>203</v>
      </c>
    </row>
    <row r="11" spans="1:19" ht="22.5" customHeight="1">
      <c r="A11" s="96"/>
      <c r="B11" s="96"/>
      <c r="C11" s="96"/>
      <c r="D11" s="97"/>
      <c r="E11" s="97"/>
      <c r="F11" s="97"/>
      <c r="G11" s="97"/>
      <c r="H11" s="98" t="s">
        <v>9</v>
      </c>
      <c r="I11" s="113">
        <f>SUM(I7:I10)</f>
        <v>70000000</v>
      </c>
      <c r="J11" s="236"/>
      <c r="K11" s="237"/>
      <c r="L11" s="237"/>
      <c r="M11" s="237"/>
      <c r="N11" s="237"/>
      <c r="O11" s="238"/>
      <c r="P11" s="32"/>
      <c r="Q11" s="32"/>
      <c r="S11" s="111" t="s">
        <v>165</v>
      </c>
    </row>
    <row r="12" spans="1:19" ht="35.25" customHeight="1">
      <c r="A12" s="252" t="s">
        <v>5</v>
      </c>
      <c r="B12" s="253" t="s">
        <v>155</v>
      </c>
      <c r="C12" s="253"/>
      <c r="D12" s="253"/>
      <c r="E12" s="283" t="s">
        <v>5</v>
      </c>
      <c r="F12" s="283" t="s">
        <v>109</v>
      </c>
      <c r="G12" s="253" t="s">
        <v>6</v>
      </c>
      <c r="H12" s="251" t="s">
        <v>182</v>
      </c>
      <c r="I12" s="251"/>
      <c r="J12" s="250" t="s">
        <v>7</v>
      </c>
      <c r="K12" s="250"/>
      <c r="L12" s="240" t="s">
        <v>96</v>
      </c>
      <c r="M12" s="240"/>
      <c r="N12" s="240"/>
      <c r="O12" s="240"/>
      <c r="P12" s="90"/>
      <c r="Q12" s="88"/>
      <c r="S12" s="112" t="s">
        <v>158</v>
      </c>
    </row>
    <row r="13" spans="1:19" ht="56.25" customHeight="1">
      <c r="A13" s="252"/>
      <c r="B13" s="253"/>
      <c r="C13" s="253"/>
      <c r="D13" s="253"/>
      <c r="E13" s="284"/>
      <c r="F13" s="284"/>
      <c r="G13" s="253"/>
      <c r="H13" s="84" t="s">
        <v>8</v>
      </c>
      <c r="I13" s="92" t="s">
        <v>62</v>
      </c>
      <c r="J13" s="84" t="s">
        <v>8</v>
      </c>
      <c r="K13" s="92" t="s">
        <v>62</v>
      </c>
      <c r="L13" s="91" t="s">
        <v>203</v>
      </c>
      <c r="M13" s="91"/>
      <c r="N13" s="91"/>
      <c r="O13" s="91"/>
      <c r="P13" s="32"/>
      <c r="Q13" s="83"/>
      <c r="S13" s="112" t="s">
        <v>159</v>
      </c>
    </row>
    <row r="14" spans="1:19" ht="108.75" customHeight="1">
      <c r="A14" s="208">
        <v>1</v>
      </c>
      <c r="B14" s="212" t="s">
        <v>128</v>
      </c>
      <c r="C14" s="213"/>
      <c r="D14" s="214"/>
      <c r="E14" s="117">
        <v>1</v>
      </c>
      <c r="F14" s="125" t="s">
        <v>185</v>
      </c>
      <c r="G14" s="271" t="s">
        <v>172</v>
      </c>
      <c r="H14" s="162" t="s">
        <v>190</v>
      </c>
      <c r="I14" s="205">
        <v>1</v>
      </c>
      <c r="J14" s="162" t="s">
        <v>193</v>
      </c>
      <c r="K14" s="221" t="s">
        <v>142</v>
      </c>
      <c r="L14" s="122">
        <v>8228755</v>
      </c>
      <c r="M14" s="122"/>
      <c r="N14" s="122"/>
      <c r="O14" s="91"/>
      <c r="P14" s="32"/>
      <c r="Q14" s="83"/>
      <c r="S14" s="112"/>
    </row>
    <row r="15" spans="1:19" ht="65.25" customHeight="1">
      <c r="A15" s="209"/>
      <c r="B15" s="215"/>
      <c r="C15" s="216"/>
      <c r="D15" s="217"/>
      <c r="E15" s="117">
        <v>2</v>
      </c>
      <c r="F15" s="125" t="s">
        <v>186</v>
      </c>
      <c r="G15" s="272"/>
      <c r="H15" s="162" t="s">
        <v>191</v>
      </c>
      <c r="I15" s="206"/>
      <c r="J15" s="163" t="s">
        <v>174</v>
      </c>
      <c r="K15" s="222"/>
      <c r="L15" s="122">
        <v>8228756</v>
      </c>
      <c r="M15" s="122"/>
      <c r="N15" s="122"/>
      <c r="O15" s="91"/>
      <c r="P15" s="32"/>
      <c r="Q15" s="83"/>
      <c r="S15" s="112"/>
    </row>
    <row r="16" spans="1:19" ht="71.25" customHeight="1">
      <c r="A16" s="210"/>
      <c r="B16" s="218"/>
      <c r="C16" s="219"/>
      <c r="D16" s="220"/>
      <c r="E16" s="117">
        <v>2</v>
      </c>
      <c r="F16" s="125" t="s">
        <v>187</v>
      </c>
      <c r="G16" s="272"/>
      <c r="H16" s="162" t="s">
        <v>194</v>
      </c>
      <c r="I16" s="207"/>
      <c r="J16" s="163" t="s">
        <v>195</v>
      </c>
      <c r="K16" s="223"/>
      <c r="L16" s="122">
        <v>8228756</v>
      </c>
      <c r="M16" s="122"/>
      <c r="N16" s="122"/>
      <c r="O16" s="91"/>
      <c r="P16" s="32"/>
      <c r="Q16" s="83"/>
      <c r="S16" s="112"/>
    </row>
    <row r="17" spans="1:19" ht="99.75" customHeight="1">
      <c r="A17" s="208">
        <v>2</v>
      </c>
      <c r="B17" s="224" t="s">
        <v>129</v>
      </c>
      <c r="C17" s="225"/>
      <c r="D17" s="226"/>
      <c r="E17" s="117">
        <v>1</v>
      </c>
      <c r="F17" s="125" t="s">
        <v>173</v>
      </c>
      <c r="G17" s="272"/>
      <c r="H17" s="162" t="s">
        <v>201</v>
      </c>
      <c r="I17" s="205">
        <v>1</v>
      </c>
      <c r="J17" s="163" t="s">
        <v>202</v>
      </c>
      <c r="K17" s="221" t="s">
        <v>143</v>
      </c>
      <c r="L17" s="122">
        <v>22656866</v>
      </c>
      <c r="M17" s="122"/>
      <c r="N17" s="122"/>
      <c r="O17" s="91"/>
      <c r="P17" s="32"/>
      <c r="Q17" s="83"/>
      <c r="S17" s="112"/>
    </row>
    <row r="18" spans="1:19" ht="99.75" customHeight="1">
      <c r="A18" s="209"/>
      <c r="B18" s="227"/>
      <c r="C18" s="228"/>
      <c r="D18" s="229"/>
      <c r="E18" s="117">
        <v>2</v>
      </c>
      <c r="F18" s="125" t="s">
        <v>188</v>
      </c>
      <c r="G18" s="272"/>
      <c r="H18" s="162" t="s">
        <v>192</v>
      </c>
      <c r="I18" s="206"/>
      <c r="J18" s="163" t="s">
        <v>196</v>
      </c>
      <c r="K18" s="222"/>
      <c r="L18" s="122">
        <v>22656867</v>
      </c>
      <c r="M18" s="122"/>
      <c r="N18" s="122"/>
      <c r="O18" s="91"/>
      <c r="P18" s="32"/>
      <c r="Q18" s="83"/>
      <c r="S18" s="112"/>
    </row>
    <row r="19" spans="1:17" s="3" customFormat="1" ht="23.25" customHeight="1">
      <c r="A19" s="258" t="s">
        <v>110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60"/>
      <c r="L19" s="93">
        <f>SUM(L14:L18)</f>
        <v>70000000</v>
      </c>
      <c r="M19" s="93">
        <f>SUM(M14:M18)</f>
        <v>0</v>
      </c>
      <c r="N19" s="93">
        <f>SUM(N14:N18)</f>
        <v>0</v>
      </c>
      <c r="O19" s="93">
        <f>SUM(O14:O18)</f>
        <v>0</v>
      </c>
      <c r="P19" s="32"/>
      <c r="Q19" s="1"/>
    </row>
    <row r="20" spans="1:17" s="3" customFormat="1" ht="23.25" customHeight="1">
      <c r="A20" s="258" t="s">
        <v>163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60"/>
      <c r="L20" s="196">
        <f>L19+M19+N19+O19</f>
        <v>70000000</v>
      </c>
      <c r="M20" s="197"/>
      <c r="N20" s="197"/>
      <c r="O20" s="198"/>
      <c r="P20" s="1"/>
      <c r="Q20" s="1"/>
    </row>
    <row r="21" spans="1:17" s="3" customFormat="1" ht="23.25" customHeight="1">
      <c r="A21" s="247" t="s">
        <v>86</v>
      </c>
      <c r="B21" s="247"/>
      <c r="C21" s="247" t="s">
        <v>64</v>
      </c>
      <c r="D21" s="247"/>
      <c r="E21" s="247"/>
      <c r="F21" s="247"/>
      <c r="G21" s="247"/>
      <c r="H21" s="247"/>
      <c r="I21" s="105" t="s">
        <v>13</v>
      </c>
      <c r="J21" s="103"/>
      <c r="L21" s="31"/>
      <c r="M21" s="1"/>
      <c r="N21" s="1"/>
      <c r="O21" s="1"/>
      <c r="P21" s="1"/>
      <c r="Q21" s="1"/>
    </row>
    <row r="22" spans="1:17" s="3" customFormat="1" ht="31.5" customHeight="1">
      <c r="A22" s="199">
        <v>0</v>
      </c>
      <c r="B22" s="200"/>
      <c r="C22" s="255" t="s">
        <v>180</v>
      </c>
      <c r="D22" s="256"/>
      <c r="E22" s="256"/>
      <c r="F22" s="256"/>
      <c r="G22" s="256"/>
      <c r="H22" s="257"/>
      <c r="I22" s="121">
        <v>43799</v>
      </c>
      <c r="J22" s="104"/>
      <c r="K22" s="30"/>
      <c r="L22" s="124"/>
      <c r="M22" s="1"/>
      <c r="N22" s="1"/>
      <c r="O22" s="1"/>
      <c r="P22" s="1"/>
      <c r="Q22" s="1"/>
    </row>
    <row r="23" spans="1:17" s="3" customFormat="1" ht="44.25" customHeight="1">
      <c r="A23" s="249"/>
      <c r="B23" s="249"/>
      <c r="C23" s="254"/>
      <c r="D23" s="254"/>
      <c r="E23" s="254"/>
      <c r="F23" s="254"/>
      <c r="G23" s="254"/>
      <c r="H23" s="254"/>
      <c r="I23" s="123"/>
      <c r="J23" s="34"/>
      <c r="K23" s="30"/>
      <c r="L23" s="31"/>
      <c r="M23" s="1"/>
      <c r="N23" s="1"/>
      <c r="O23" s="1"/>
      <c r="P23" s="1"/>
      <c r="Q23" s="1"/>
    </row>
    <row r="24" spans="1:17" s="3" customFormat="1" ht="21.75" customHeight="1">
      <c r="A24" s="1"/>
      <c r="B24" s="30"/>
      <c r="C24" s="30"/>
      <c r="D24" s="34"/>
      <c r="E24" s="34"/>
      <c r="F24" s="34"/>
      <c r="G24" s="34"/>
      <c r="H24" s="34"/>
      <c r="I24" s="34"/>
      <c r="J24" s="101"/>
      <c r="K24" s="101"/>
      <c r="L24" s="101"/>
      <c r="M24" s="101"/>
      <c r="N24" s="89"/>
      <c r="O24" s="89"/>
      <c r="P24" s="89"/>
      <c r="Q24" s="89"/>
    </row>
    <row r="25" spans="2:18" ht="29.25" customHeight="1">
      <c r="B25" s="29"/>
      <c r="C25" s="201" t="s">
        <v>10</v>
      </c>
      <c r="D25" s="202"/>
      <c r="E25" s="202"/>
      <c r="F25" s="203"/>
      <c r="G25" s="204" t="s">
        <v>87</v>
      </c>
      <c r="H25" s="204"/>
      <c r="I25" s="204"/>
      <c r="J25" s="102"/>
      <c r="K25" s="102"/>
      <c r="L25" s="102"/>
      <c r="M25" s="102"/>
      <c r="N25" s="35"/>
      <c r="O25" s="35"/>
      <c r="P25" s="35"/>
      <c r="Q25" s="35"/>
      <c r="R25" s="35"/>
    </row>
    <row r="26" spans="1:18" ht="29.25" customHeight="1">
      <c r="A26" s="261" t="s">
        <v>11</v>
      </c>
      <c r="B26" s="261"/>
      <c r="C26" s="244" t="s">
        <v>184</v>
      </c>
      <c r="D26" s="245"/>
      <c r="E26" s="245"/>
      <c r="F26" s="246"/>
      <c r="G26" s="248" t="s">
        <v>181</v>
      </c>
      <c r="H26" s="248"/>
      <c r="I26" s="248"/>
      <c r="J26" s="102"/>
      <c r="K26" s="102"/>
      <c r="L26" s="102"/>
      <c r="M26" s="102"/>
      <c r="N26" s="35"/>
      <c r="O26" s="35"/>
      <c r="P26" s="35"/>
      <c r="Q26" s="35"/>
      <c r="R26" s="35"/>
    </row>
    <row r="27" spans="1:18" ht="29.25" customHeight="1">
      <c r="A27" s="261" t="s">
        <v>12</v>
      </c>
      <c r="B27" s="261"/>
      <c r="C27" s="244" t="s">
        <v>183</v>
      </c>
      <c r="D27" s="245"/>
      <c r="E27" s="245"/>
      <c r="F27" s="246"/>
      <c r="G27" s="248" t="s">
        <v>205</v>
      </c>
      <c r="H27" s="248"/>
      <c r="I27" s="248"/>
      <c r="J27" s="102"/>
      <c r="K27" s="102"/>
      <c r="L27" s="102"/>
      <c r="M27" s="102"/>
      <c r="N27" s="35"/>
      <c r="O27" s="35"/>
      <c r="P27" s="35"/>
      <c r="Q27" s="35"/>
      <c r="R27" s="35"/>
    </row>
    <row r="28" spans="1:18" ht="29.25" customHeight="1">
      <c r="A28" s="248" t="s">
        <v>73</v>
      </c>
      <c r="B28" s="248"/>
      <c r="C28" s="201"/>
      <c r="D28" s="202"/>
      <c r="E28" s="202"/>
      <c r="F28" s="203"/>
      <c r="G28" s="204"/>
      <c r="H28" s="204"/>
      <c r="I28" s="204"/>
      <c r="J28" s="102"/>
      <c r="K28" s="102"/>
      <c r="L28" s="102"/>
      <c r="M28" s="102"/>
      <c r="N28" s="35"/>
      <c r="O28" s="35"/>
      <c r="P28" s="35"/>
      <c r="Q28" s="35"/>
      <c r="R28" s="35"/>
    </row>
    <row r="29" spans="1:9" ht="15">
      <c r="A29" s="261" t="s">
        <v>13</v>
      </c>
      <c r="B29" s="261"/>
      <c r="C29" s="262">
        <f>I22</f>
        <v>43799</v>
      </c>
      <c r="D29" s="245"/>
      <c r="E29" s="245"/>
      <c r="F29" s="246"/>
      <c r="G29" s="282">
        <f>C29</f>
        <v>43799</v>
      </c>
      <c r="H29" s="248"/>
      <c r="I29" s="248"/>
    </row>
  </sheetData>
  <sheetProtection/>
  <mergeCells count="61">
    <mergeCell ref="A29:B29"/>
    <mergeCell ref="G28:I28"/>
    <mergeCell ref="A5:O5"/>
    <mergeCell ref="D8:G8"/>
    <mergeCell ref="A7:C7"/>
    <mergeCell ref="A28:B28"/>
    <mergeCell ref="A27:B27"/>
    <mergeCell ref="G29:I29"/>
    <mergeCell ref="F12:F13"/>
    <mergeCell ref="E12:E13"/>
    <mergeCell ref="K1:O1"/>
    <mergeCell ref="K2:O2"/>
    <mergeCell ref="K3:M3"/>
    <mergeCell ref="N4:O4"/>
    <mergeCell ref="K4:M4"/>
    <mergeCell ref="C3:J4"/>
    <mergeCell ref="C28:F28"/>
    <mergeCell ref="C29:F29"/>
    <mergeCell ref="N3:O3"/>
    <mergeCell ref="A1:B4"/>
    <mergeCell ref="C1:J2"/>
    <mergeCell ref="A6:C6"/>
    <mergeCell ref="G14:G18"/>
    <mergeCell ref="K17:K18"/>
    <mergeCell ref="A17:A18"/>
    <mergeCell ref="A8:C8"/>
    <mergeCell ref="A10:C10"/>
    <mergeCell ref="G12:G13"/>
    <mergeCell ref="B12:D13"/>
    <mergeCell ref="C27:F27"/>
    <mergeCell ref="G26:I26"/>
    <mergeCell ref="C23:H23"/>
    <mergeCell ref="C22:H22"/>
    <mergeCell ref="A20:K20"/>
    <mergeCell ref="A19:K19"/>
    <mergeCell ref="A26:B26"/>
    <mergeCell ref="C26:F26"/>
    <mergeCell ref="A21:B21"/>
    <mergeCell ref="G27:I27"/>
    <mergeCell ref="A23:B23"/>
    <mergeCell ref="J12:K12"/>
    <mergeCell ref="H12:I12"/>
    <mergeCell ref="A12:A13"/>
    <mergeCell ref="C21:H21"/>
    <mergeCell ref="D9:G9"/>
    <mergeCell ref="B14:D16"/>
    <mergeCell ref="K14:K16"/>
    <mergeCell ref="B17:D18"/>
    <mergeCell ref="J6:O11"/>
    <mergeCell ref="A9:C9"/>
    <mergeCell ref="L12:O12"/>
    <mergeCell ref="D7:G7"/>
    <mergeCell ref="D6:G6"/>
    <mergeCell ref="D10:G10"/>
    <mergeCell ref="L20:O20"/>
    <mergeCell ref="A22:B22"/>
    <mergeCell ref="C25:F25"/>
    <mergeCell ref="G25:I25"/>
    <mergeCell ref="I14:I16"/>
    <mergeCell ref="A14:A16"/>
    <mergeCell ref="I17:I18"/>
  </mergeCells>
  <dataValidations count="1">
    <dataValidation type="list" allowBlank="1" showInputMessage="1" showErrorMessage="1" sqref="L13:O13">
      <formula1>$S$5:$S$18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9"/>
  <sheetViews>
    <sheetView tabSelected="1" zoomScaleSheetLayoutView="100" zoomScalePageLayoutView="0" workbookViewId="0" topLeftCell="A73">
      <selection activeCell="F90" sqref="F90"/>
    </sheetView>
  </sheetViews>
  <sheetFormatPr defaultColWidth="9.140625" defaultRowHeight="12.75"/>
  <cols>
    <col min="1" max="1" width="34.28125" style="1" customWidth="1"/>
    <col min="2" max="2" width="34.00390625" style="1" customWidth="1"/>
    <col min="3" max="3" width="13.7109375" style="10" customWidth="1"/>
    <col min="4" max="4" width="14.421875" style="11" customWidth="1"/>
    <col min="5" max="5" width="15.28125" style="12" customWidth="1"/>
    <col min="6" max="6" width="17.7109375" style="11" customWidth="1"/>
    <col min="7" max="7" width="9.57421875" style="4" customWidth="1"/>
    <col min="8" max="8" width="11.8515625" style="4" customWidth="1"/>
    <col min="9" max="9" width="6.7109375" style="4" customWidth="1"/>
    <col min="10" max="17" width="5.7109375" style="4" customWidth="1"/>
    <col min="18" max="18" width="6.28125" style="4" customWidth="1"/>
    <col min="19" max="28" width="11.421875" style="1" hidden="1" customWidth="1"/>
    <col min="29" max="16384" width="9.140625" style="1" customWidth="1"/>
  </cols>
  <sheetData>
    <row r="1" spans="1:18" ht="34.5" customHeight="1">
      <c r="A1" s="285"/>
      <c r="B1" s="287" t="s">
        <v>14</v>
      </c>
      <c r="C1" s="288"/>
      <c r="D1" s="288"/>
      <c r="E1" s="288"/>
      <c r="F1" s="288"/>
      <c r="G1" s="288"/>
      <c r="H1" s="288"/>
      <c r="I1" s="288"/>
      <c r="J1" s="288"/>
      <c r="K1" s="291" t="s">
        <v>65</v>
      </c>
      <c r="L1" s="292"/>
      <c r="M1" s="292"/>
      <c r="N1" s="292"/>
      <c r="O1" s="292"/>
      <c r="P1" s="292"/>
      <c r="Q1" s="292"/>
      <c r="R1" s="293"/>
    </row>
    <row r="2" spans="1:18" ht="25.5" customHeight="1">
      <c r="A2" s="286"/>
      <c r="B2" s="289"/>
      <c r="C2" s="290"/>
      <c r="D2" s="290"/>
      <c r="E2" s="290"/>
      <c r="F2" s="290"/>
      <c r="G2" s="290"/>
      <c r="H2" s="290"/>
      <c r="I2" s="290"/>
      <c r="J2" s="290"/>
      <c r="K2" s="294" t="s">
        <v>52</v>
      </c>
      <c r="L2" s="295"/>
      <c r="M2" s="295"/>
      <c r="N2" s="295"/>
      <c r="O2" s="295"/>
      <c r="P2" s="295"/>
      <c r="Q2" s="295"/>
      <c r="R2" s="296"/>
    </row>
    <row r="3" spans="1:18" ht="33" customHeight="1">
      <c r="A3" s="286"/>
      <c r="B3" s="297" t="s">
        <v>50</v>
      </c>
      <c r="C3" s="298"/>
      <c r="D3" s="298"/>
      <c r="E3" s="298"/>
      <c r="F3" s="298"/>
      <c r="G3" s="298"/>
      <c r="H3" s="298"/>
      <c r="I3" s="298"/>
      <c r="J3" s="299"/>
      <c r="K3" s="303" t="s">
        <v>53</v>
      </c>
      <c r="L3" s="303"/>
      <c r="M3" s="303"/>
      <c r="N3" s="303"/>
      <c r="O3" s="304" t="s">
        <v>67</v>
      </c>
      <c r="P3" s="304"/>
      <c r="Q3" s="304"/>
      <c r="R3" s="305"/>
    </row>
    <row r="4" spans="1:18" ht="21.75" customHeight="1" thickBot="1">
      <c r="A4" s="286"/>
      <c r="B4" s="300"/>
      <c r="C4" s="301"/>
      <c r="D4" s="301"/>
      <c r="E4" s="301"/>
      <c r="F4" s="301"/>
      <c r="G4" s="301"/>
      <c r="H4" s="301"/>
      <c r="I4" s="301"/>
      <c r="J4" s="302"/>
      <c r="K4" s="306" t="str">
        <f>+'[3]POA H.A.'!K4</f>
        <v>Versión 0</v>
      </c>
      <c r="L4" s="307"/>
      <c r="M4" s="307"/>
      <c r="N4" s="308"/>
      <c r="O4" s="309">
        <f>+'[3]POA H.A.'!N4</f>
        <v>42999</v>
      </c>
      <c r="P4" s="310"/>
      <c r="Q4" s="310"/>
      <c r="R4" s="311"/>
    </row>
    <row r="5" spans="1:18" ht="12.75" customHeight="1">
      <c r="A5" s="312" t="s">
        <v>54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4"/>
    </row>
    <row r="6" spans="1:18" ht="12.75" customHeight="1" thickBot="1">
      <c r="A6" s="315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7"/>
    </row>
    <row r="7" spans="1:18" ht="18" customHeight="1">
      <c r="A7" s="318" t="s">
        <v>189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</row>
    <row r="8" spans="1:18" ht="13.5" thickBot="1">
      <c r="A8" s="318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</row>
    <row r="9" spans="1:18" s="36" customFormat="1" ht="18" customHeight="1">
      <c r="A9" s="319" t="s">
        <v>88</v>
      </c>
      <c r="B9" s="320"/>
      <c r="C9" s="320"/>
      <c r="D9" s="320"/>
      <c r="E9" s="320"/>
      <c r="F9" s="320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1:18" ht="12.75" customHeight="1">
      <c r="A10" s="321" t="s">
        <v>85</v>
      </c>
      <c r="B10" s="322"/>
      <c r="C10" s="325" t="s">
        <v>84</v>
      </c>
      <c r="D10" s="325" t="s">
        <v>81</v>
      </c>
      <c r="E10" s="326" t="s">
        <v>17</v>
      </c>
      <c r="F10" s="326" t="s">
        <v>82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77"/>
    </row>
    <row r="11" spans="1:18" ht="12.75">
      <c r="A11" s="323"/>
      <c r="B11" s="324"/>
      <c r="C11" s="325"/>
      <c r="D11" s="325"/>
      <c r="E11" s="326"/>
      <c r="F11" s="326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78"/>
    </row>
    <row r="12" spans="1:18" ht="12.75">
      <c r="A12" s="327" t="s">
        <v>83</v>
      </c>
      <c r="B12" s="328"/>
      <c r="C12" s="41"/>
      <c r="D12" s="183"/>
      <c r="E12" s="184"/>
      <c r="F12" s="184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78"/>
    </row>
    <row r="13" spans="1:18" ht="12.75">
      <c r="A13" s="327" t="s">
        <v>77</v>
      </c>
      <c r="B13" s="329"/>
      <c r="C13" s="42"/>
      <c r="D13" s="43">
        <v>14</v>
      </c>
      <c r="E13" s="42">
        <v>1</v>
      </c>
      <c r="F13" s="181">
        <v>77920662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79"/>
    </row>
    <row r="14" spans="1:18" ht="12.75">
      <c r="A14" s="327" t="s">
        <v>77</v>
      </c>
      <c r="B14" s="329"/>
      <c r="C14" s="42"/>
      <c r="D14" s="43">
        <v>12</v>
      </c>
      <c r="E14" s="42">
        <v>2</v>
      </c>
      <c r="F14" s="181">
        <v>134409570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79"/>
    </row>
    <row r="15" spans="1:18" ht="12.75">
      <c r="A15" s="327" t="s">
        <v>78</v>
      </c>
      <c r="B15" s="329"/>
      <c r="C15" s="42"/>
      <c r="D15" s="43"/>
      <c r="E15" s="42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79"/>
    </row>
    <row r="16" spans="1:18" ht="12.75">
      <c r="A16" s="327" t="s">
        <v>79</v>
      </c>
      <c r="B16" s="329"/>
      <c r="C16" s="42"/>
      <c r="D16" s="43"/>
      <c r="E16" s="42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79"/>
    </row>
    <row r="17" spans="1:18" ht="12.75">
      <c r="A17" s="327" t="s">
        <v>80</v>
      </c>
      <c r="B17" s="329"/>
      <c r="C17" s="42"/>
      <c r="D17" s="43"/>
      <c r="E17" s="42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79"/>
    </row>
    <row r="18" spans="1:18" ht="13.5" thickBot="1">
      <c r="A18" s="330" t="s">
        <v>29</v>
      </c>
      <c r="B18" s="331"/>
      <c r="C18" s="331"/>
      <c r="D18" s="331"/>
      <c r="E18" s="332"/>
      <c r="F18" s="53">
        <v>214040043.80168864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</row>
    <row r="19" spans="1:18" ht="18.75" customHeight="1">
      <c r="A19" s="333" t="s">
        <v>97</v>
      </c>
      <c r="B19" s="334"/>
      <c r="C19" s="334"/>
      <c r="D19" s="334"/>
      <c r="E19" s="334"/>
      <c r="F19" s="33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1:18" s="6" customFormat="1" ht="11.25" customHeight="1">
      <c r="A20" s="335" t="s">
        <v>15</v>
      </c>
      <c r="B20" s="325" t="s">
        <v>16</v>
      </c>
      <c r="C20" s="326" t="s">
        <v>17</v>
      </c>
      <c r="D20" s="326" t="s">
        <v>18</v>
      </c>
      <c r="E20" s="325" t="s">
        <v>19</v>
      </c>
      <c r="F20" s="326" t="s">
        <v>20</v>
      </c>
      <c r="G20" s="336" t="s">
        <v>21</v>
      </c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8"/>
    </row>
    <row r="21" spans="1:18" s="7" customFormat="1" ht="17.25" thickBot="1">
      <c r="A21" s="335"/>
      <c r="B21" s="325"/>
      <c r="C21" s="326"/>
      <c r="D21" s="326"/>
      <c r="E21" s="325"/>
      <c r="F21" s="326"/>
      <c r="G21" s="47" t="s">
        <v>22</v>
      </c>
      <c r="H21" s="47" t="s">
        <v>59</v>
      </c>
      <c r="I21" s="47" t="s">
        <v>23</v>
      </c>
      <c r="J21" s="47" t="s">
        <v>24</v>
      </c>
      <c r="K21" s="47" t="s">
        <v>25</v>
      </c>
      <c r="L21" s="47" t="s">
        <v>26</v>
      </c>
      <c r="M21" s="47" t="s">
        <v>27</v>
      </c>
      <c r="N21" s="47" t="s">
        <v>28</v>
      </c>
      <c r="O21" s="47" t="s">
        <v>55</v>
      </c>
      <c r="P21" s="47" t="s">
        <v>56</v>
      </c>
      <c r="Q21" s="47" t="s">
        <v>57</v>
      </c>
      <c r="R21" s="48" t="s">
        <v>58</v>
      </c>
    </row>
    <row r="22" spans="1:31" s="7" customFormat="1" ht="103.5" customHeight="1" thickBot="1">
      <c r="A22" s="164" t="s">
        <v>77</v>
      </c>
      <c r="B22" s="187" t="s">
        <v>199</v>
      </c>
      <c r="C22" s="166">
        <v>1</v>
      </c>
      <c r="D22" s="188">
        <v>4317600</v>
      </c>
      <c r="E22" s="182">
        <v>6</v>
      </c>
      <c r="F22" s="43">
        <f>E22*D22+(E22*D22)*0.004</f>
        <v>26009222.4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47"/>
      <c r="R22" s="48"/>
      <c r="AD22" s="120"/>
      <c r="AE22" s="120"/>
    </row>
    <row r="23" spans="1:31" s="7" customFormat="1" ht="103.5" customHeight="1" thickBot="1">
      <c r="A23" s="164" t="s">
        <v>77</v>
      </c>
      <c r="B23" s="187" t="s">
        <v>199</v>
      </c>
      <c r="C23" s="166">
        <v>1</v>
      </c>
      <c r="D23" s="188">
        <v>4317600</v>
      </c>
      <c r="E23" s="190">
        <v>4</v>
      </c>
      <c r="F23" s="43">
        <f>E23*D23+(E23*D23)*0.004</f>
        <v>17339481.6</v>
      </c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47"/>
      <c r="R23" s="48"/>
      <c r="AD23" s="120"/>
      <c r="AE23" s="120"/>
    </row>
    <row r="24" spans="1:31" s="7" customFormat="1" ht="125.25" customHeight="1" thickBot="1">
      <c r="A24" s="164" t="s">
        <v>77</v>
      </c>
      <c r="B24" s="187" t="s">
        <v>221</v>
      </c>
      <c r="C24" s="166">
        <v>1</v>
      </c>
      <c r="D24" s="188">
        <v>4038300</v>
      </c>
      <c r="E24" s="182">
        <v>3.5</v>
      </c>
      <c r="F24" s="43">
        <f>E24*D24+(E24*D24)*0.004</f>
        <v>14190586.2</v>
      </c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47"/>
      <c r="R24" s="48"/>
      <c r="AD24" s="120"/>
      <c r="AE24" s="120"/>
    </row>
    <row r="25" spans="1:31" s="7" customFormat="1" ht="125.25" customHeight="1" thickBot="1">
      <c r="A25" s="165" t="s">
        <v>200</v>
      </c>
      <c r="B25" s="189" t="s">
        <v>222</v>
      </c>
      <c r="C25" s="166">
        <v>1</v>
      </c>
      <c r="D25" s="188">
        <v>1810200</v>
      </c>
      <c r="E25" s="477">
        <v>0.856184</v>
      </c>
      <c r="F25" s="43">
        <f>E25*D25+(E25*D25)*0.004</f>
        <v>1556063.7339072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47"/>
      <c r="R25" s="48"/>
      <c r="AD25" s="120"/>
      <c r="AE25" s="120"/>
    </row>
    <row r="26" spans="1:31" s="7" customFormat="1" ht="115.5" customHeight="1">
      <c r="A26" s="165" t="s">
        <v>200</v>
      </c>
      <c r="B26" s="189" t="s">
        <v>222</v>
      </c>
      <c r="C26" s="166">
        <v>1</v>
      </c>
      <c r="D26" s="188">
        <v>1810200</v>
      </c>
      <c r="E26" s="478">
        <v>6</v>
      </c>
      <c r="F26" s="43">
        <f>E26*D26+(E26*D26)*0.004</f>
        <v>10904644.8</v>
      </c>
      <c r="G26" s="167"/>
      <c r="H26" s="191"/>
      <c r="I26" s="167"/>
      <c r="J26" s="167"/>
      <c r="K26" s="167"/>
      <c r="L26" s="167"/>
      <c r="M26" s="167"/>
      <c r="N26" s="167"/>
      <c r="O26" s="167"/>
      <c r="P26" s="167"/>
      <c r="Q26" s="47"/>
      <c r="R26" s="48"/>
      <c r="AD26" s="120"/>
      <c r="AE26" s="120"/>
    </row>
    <row r="27" spans="1:18" ht="13.5" thickBot="1">
      <c r="A27" s="330" t="s">
        <v>29</v>
      </c>
      <c r="B27" s="331"/>
      <c r="C27" s="331"/>
      <c r="D27" s="331"/>
      <c r="E27" s="332"/>
      <c r="F27" s="53">
        <f>SUM(F22:F26)</f>
        <v>69999998.73390721</v>
      </c>
      <c r="G27" s="339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1"/>
    </row>
    <row r="28" spans="1:18" s="3" customFormat="1" ht="18" customHeight="1" thickBot="1">
      <c r="A28" s="333" t="s">
        <v>30</v>
      </c>
      <c r="B28" s="334"/>
      <c r="C28" s="334"/>
      <c r="D28" s="334"/>
      <c r="E28" s="334"/>
      <c r="F28" s="33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</row>
    <row r="29" spans="1:18" s="8" customFormat="1" ht="16.5" customHeight="1">
      <c r="A29" s="342" t="s">
        <v>31</v>
      </c>
      <c r="B29" s="343"/>
      <c r="C29" s="346" t="s">
        <v>32</v>
      </c>
      <c r="D29" s="348" t="s">
        <v>17</v>
      </c>
      <c r="E29" s="350" t="s">
        <v>33</v>
      </c>
      <c r="F29" s="346" t="s">
        <v>20</v>
      </c>
      <c r="G29" s="336" t="s">
        <v>21</v>
      </c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8"/>
    </row>
    <row r="30" spans="1:18" s="6" customFormat="1" ht="14.25" customHeight="1">
      <c r="A30" s="344"/>
      <c r="B30" s="345"/>
      <c r="C30" s="347"/>
      <c r="D30" s="349"/>
      <c r="E30" s="351"/>
      <c r="F30" s="347"/>
      <c r="G30" s="47" t="s">
        <v>22</v>
      </c>
      <c r="H30" s="47" t="s">
        <v>59</v>
      </c>
      <c r="I30" s="47" t="s">
        <v>23</v>
      </c>
      <c r="J30" s="47" t="s">
        <v>24</v>
      </c>
      <c r="K30" s="47" t="s">
        <v>25</v>
      </c>
      <c r="L30" s="47" t="s">
        <v>26</v>
      </c>
      <c r="M30" s="47" t="s">
        <v>27</v>
      </c>
      <c r="N30" s="47" t="s">
        <v>28</v>
      </c>
      <c r="O30" s="47" t="s">
        <v>55</v>
      </c>
      <c r="P30" s="47" t="s">
        <v>56</v>
      </c>
      <c r="Q30" s="47" t="s">
        <v>57</v>
      </c>
      <c r="R30" s="48" t="s">
        <v>58</v>
      </c>
    </row>
    <row r="31" spans="1:18" s="7" customFormat="1" ht="12.75" customHeight="1">
      <c r="A31" s="49"/>
      <c r="B31" s="114"/>
      <c r="C31" s="50"/>
      <c r="D31" s="43"/>
      <c r="E31" s="42"/>
      <c r="F31" s="4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</row>
    <row r="32" spans="1:18" s="7" customFormat="1" ht="12.75" customHeight="1">
      <c r="A32" s="115"/>
      <c r="B32" s="114"/>
      <c r="C32" s="50"/>
      <c r="D32" s="43"/>
      <c r="E32" s="42"/>
      <c r="F32" s="43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</row>
    <row r="33" spans="1:18" s="7" customFormat="1" ht="12.75" customHeight="1">
      <c r="A33" s="352"/>
      <c r="B33" s="353"/>
      <c r="C33" s="192"/>
      <c r="D33" s="192"/>
      <c r="E33" s="183"/>
      <c r="F33" s="43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</row>
    <row r="34" spans="1:18" s="7" customFormat="1" ht="12.75" customHeight="1">
      <c r="A34" s="185"/>
      <c r="B34" s="186"/>
      <c r="C34" s="192"/>
      <c r="D34" s="192"/>
      <c r="E34" s="183"/>
      <c r="F34" s="43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8"/>
    </row>
    <row r="35" spans="1:18" ht="12.75" customHeight="1" thickBot="1">
      <c r="A35" s="330" t="s">
        <v>29</v>
      </c>
      <c r="B35" s="331"/>
      <c r="C35" s="331"/>
      <c r="D35" s="331"/>
      <c r="E35" s="332"/>
      <c r="F35" s="53">
        <f>SUM(F31:F34)</f>
        <v>0</v>
      </c>
      <c r="G35" s="56"/>
      <c r="H35" s="57"/>
      <c r="I35" s="57"/>
      <c r="J35" s="57"/>
      <c r="K35" s="57"/>
      <c r="L35" s="57"/>
      <c r="M35" s="58"/>
      <c r="N35" s="59"/>
      <c r="O35" s="59"/>
      <c r="P35" s="59"/>
      <c r="Q35" s="59"/>
      <c r="R35" s="60"/>
    </row>
    <row r="36" spans="1:18" s="3" customFormat="1" ht="18.75" customHeight="1" thickBot="1">
      <c r="A36" s="354" t="s">
        <v>34</v>
      </c>
      <c r="B36" s="355"/>
      <c r="C36" s="355"/>
      <c r="D36" s="355"/>
      <c r="E36" s="355"/>
      <c r="F36" s="355"/>
      <c r="G36" s="339"/>
      <c r="H36" s="340"/>
      <c r="I36" s="340"/>
      <c r="J36" s="340"/>
      <c r="K36" s="340"/>
      <c r="L36" s="340"/>
      <c r="M36" s="340"/>
      <c r="N36" s="54"/>
      <c r="O36" s="54"/>
      <c r="P36" s="54"/>
      <c r="Q36" s="54"/>
      <c r="R36" s="55"/>
    </row>
    <row r="37" spans="1:18" s="3" customFormat="1" ht="12.75">
      <c r="A37" s="61"/>
      <c r="B37" s="62"/>
      <c r="C37" s="63"/>
      <c r="D37" s="64"/>
      <c r="E37" s="65"/>
      <c r="F37" s="64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7"/>
    </row>
    <row r="38" spans="1:18" s="6" customFormat="1" ht="15.75" customHeight="1">
      <c r="A38" s="342" t="s">
        <v>31</v>
      </c>
      <c r="B38" s="343"/>
      <c r="C38" s="346" t="s">
        <v>32</v>
      </c>
      <c r="D38" s="348" t="s">
        <v>17</v>
      </c>
      <c r="E38" s="350" t="s">
        <v>33</v>
      </c>
      <c r="F38" s="346" t="s">
        <v>20</v>
      </c>
      <c r="G38" s="336" t="s">
        <v>21</v>
      </c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8"/>
    </row>
    <row r="39" spans="1:18" s="7" customFormat="1" ht="13.5" customHeight="1">
      <c r="A39" s="344"/>
      <c r="B39" s="345"/>
      <c r="C39" s="347"/>
      <c r="D39" s="349"/>
      <c r="E39" s="351"/>
      <c r="F39" s="347"/>
      <c r="G39" s="47" t="s">
        <v>22</v>
      </c>
      <c r="H39" s="47" t="s">
        <v>59</v>
      </c>
      <c r="I39" s="47" t="s">
        <v>23</v>
      </c>
      <c r="J39" s="47" t="s">
        <v>24</v>
      </c>
      <c r="K39" s="47" t="s">
        <v>25</v>
      </c>
      <c r="L39" s="47" t="s">
        <v>26</v>
      </c>
      <c r="M39" s="47" t="s">
        <v>27</v>
      </c>
      <c r="N39" s="47" t="s">
        <v>28</v>
      </c>
      <c r="O39" s="47" t="s">
        <v>55</v>
      </c>
      <c r="P39" s="47" t="s">
        <v>56</v>
      </c>
      <c r="Q39" s="47" t="s">
        <v>57</v>
      </c>
      <c r="R39" s="48" t="s">
        <v>58</v>
      </c>
    </row>
    <row r="40" spans="1:18" ht="12.75">
      <c r="A40" s="329"/>
      <c r="B40" s="328"/>
      <c r="C40" s="50"/>
      <c r="D40" s="43"/>
      <c r="E40" s="42"/>
      <c r="F40" s="43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/>
    </row>
    <row r="41" spans="1:18" ht="12.75">
      <c r="A41" s="329"/>
      <c r="B41" s="328"/>
      <c r="C41" s="50"/>
      <c r="D41" s="43"/>
      <c r="E41" s="42"/>
      <c r="F41" s="43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</row>
    <row r="42" spans="1:18" ht="12.75">
      <c r="A42" s="329"/>
      <c r="B42" s="328"/>
      <c r="C42" s="50"/>
      <c r="D42" s="43"/>
      <c r="E42" s="42"/>
      <c r="F42" s="43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2"/>
    </row>
    <row r="43" spans="1:18" ht="12.75">
      <c r="A43" s="329"/>
      <c r="B43" s="328"/>
      <c r="C43" s="50"/>
      <c r="D43" s="43"/>
      <c r="E43" s="42"/>
      <c r="F43" s="43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2"/>
    </row>
    <row r="44" spans="1:18" ht="13.5" thickBot="1">
      <c r="A44" s="330" t="s">
        <v>29</v>
      </c>
      <c r="B44" s="331"/>
      <c r="C44" s="331"/>
      <c r="D44" s="331"/>
      <c r="E44" s="332"/>
      <c r="F44" s="68">
        <f>SUM(F40:F43)</f>
        <v>0</v>
      </c>
      <c r="G44" s="356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8"/>
    </row>
    <row r="45" spans="1:18" ht="21" customHeight="1" thickBot="1">
      <c r="A45" s="69" t="s">
        <v>37</v>
      </c>
      <c r="B45" s="70"/>
      <c r="C45" s="71"/>
      <c r="D45" s="72"/>
      <c r="E45" s="73"/>
      <c r="F45" s="72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spans="1:18" s="6" customFormat="1" ht="16.5" customHeight="1">
      <c r="A46" s="359" t="s">
        <v>15</v>
      </c>
      <c r="B46" s="360"/>
      <c r="C46" s="325" t="s">
        <v>35</v>
      </c>
      <c r="D46" s="362" t="s">
        <v>17</v>
      </c>
      <c r="E46" s="350" t="s">
        <v>33</v>
      </c>
      <c r="F46" s="346" t="s">
        <v>20</v>
      </c>
      <c r="G46" s="363" t="s">
        <v>21</v>
      </c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5"/>
    </row>
    <row r="47" spans="1:18" s="7" customFormat="1" ht="13.5" customHeight="1">
      <c r="A47" s="323"/>
      <c r="B47" s="361"/>
      <c r="C47" s="325"/>
      <c r="D47" s="351"/>
      <c r="E47" s="351"/>
      <c r="F47" s="347"/>
      <c r="G47" s="47" t="s">
        <v>22</v>
      </c>
      <c r="H47" s="47" t="s">
        <v>59</v>
      </c>
      <c r="I47" s="47" t="s">
        <v>23</v>
      </c>
      <c r="J47" s="47" t="s">
        <v>24</v>
      </c>
      <c r="K47" s="47" t="s">
        <v>25</v>
      </c>
      <c r="L47" s="47" t="s">
        <v>26</v>
      </c>
      <c r="M47" s="47" t="s">
        <v>27</v>
      </c>
      <c r="N47" s="47" t="s">
        <v>28</v>
      </c>
      <c r="O47" s="47" t="s">
        <v>55</v>
      </c>
      <c r="P47" s="47" t="s">
        <v>56</v>
      </c>
      <c r="Q47" s="47" t="s">
        <v>57</v>
      </c>
      <c r="R47" s="48" t="s">
        <v>58</v>
      </c>
    </row>
    <row r="48" spans="1:18" ht="12.75">
      <c r="A48" s="323"/>
      <c r="B48" s="361"/>
      <c r="C48" s="50"/>
      <c r="D48" s="43"/>
      <c r="E48" s="42"/>
      <c r="F48" s="43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spans="1:18" ht="12.75">
      <c r="A49" s="366"/>
      <c r="B49" s="367"/>
      <c r="C49" s="50"/>
      <c r="D49" s="43"/>
      <c r="E49" s="42"/>
      <c r="F49" s="43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</row>
    <row r="50" spans="1:18" ht="12.75">
      <c r="A50" s="366"/>
      <c r="B50" s="367"/>
      <c r="C50" s="50"/>
      <c r="D50" s="43"/>
      <c r="E50" s="42"/>
      <c r="F50" s="43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1" spans="1:18" ht="12.75">
      <c r="A51" s="74"/>
      <c r="B51" s="75"/>
      <c r="C51" s="50"/>
      <c r="D51" s="43"/>
      <c r="E51" s="42"/>
      <c r="F51" s="43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2"/>
    </row>
    <row r="52" spans="1:18" ht="13.5" thickBot="1">
      <c r="A52" s="330" t="s">
        <v>29</v>
      </c>
      <c r="B52" s="331"/>
      <c r="C52" s="331"/>
      <c r="D52" s="331"/>
      <c r="E52" s="332"/>
      <c r="F52" s="68">
        <f>SUM(F48:F51)</f>
        <v>0</v>
      </c>
      <c r="G52" s="339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1"/>
    </row>
    <row r="53" spans="1:18" ht="21.75" customHeight="1" thickBot="1">
      <c r="A53" s="69" t="s">
        <v>38</v>
      </c>
      <c r="B53" s="70"/>
      <c r="C53" s="71"/>
      <c r="D53" s="72"/>
      <c r="E53" s="73"/>
      <c r="F53" s="72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</row>
    <row r="54" spans="1:18" s="6" customFormat="1" ht="12.75" customHeight="1">
      <c r="A54" s="335" t="s">
        <v>15</v>
      </c>
      <c r="B54" s="325" t="s">
        <v>39</v>
      </c>
      <c r="C54" s="368" t="s">
        <v>40</v>
      </c>
      <c r="D54" s="370" t="s">
        <v>41</v>
      </c>
      <c r="E54" s="325" t="s">
        <v>42</v>
      </c>
      <c r="F54" s="346" t="s">
        <v>20</v>
      </c>
      <c r="G54" s="363" t="s">
        <v>21</v>
      </c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5"/>
    </row>
    <row r="55" spans="1:18" s="7" customFormat="1" ht="13.5" customHeight="1">
      <c r="A55" s="335"/>
      <c r="B55" s="325"/>
      <c r="C55" s="369"/>
      <c r="D55" s="370"/>
      <c r="E55" s="325"/>
      <c r="F55" s="347"/>
      <c r="G55" s="47" t="s">
        <v>22</v>
      </c>
      <c r="H55" s="47" t="s">
        <v>59</v>
      </c>
      <c r="I55" s="47" t="s">
        <v>23</v>
      </c>
      <c r="J55" s="47" t="s">
        <v>24</v>
      </c>
      <c r="K55" s="47" t="s">
        <v>25</v>
      </c>
      <c r="L55" s="47" t="s">
        <v>26</v>
      </c>
      <c r="M55" s="47" t="s">
        <v>27</v>
      </c>
      <c r="N55" s="47" t="s">
        <v>28</v>
      </c>
      <c r="O55" s="47" t="s">
        <v>55</v>
      </c>
      <c r="P55" s="47" t="s">
        <v>56</v>
      </c>
      <c r="Q55" s="47" t="s">
        <v>57</v>
      </c>
      <c r="R55" s="48" t="s">
        <v>58</v>
      </c>
    </row>
    <row r="56" spans="1:18" ht="12.75">
      <c r="A56" s="116"/>
      <c r="B56" s="42"/>
      <c r="C56" s="50"/>
      <c r="D56" s="43"/>
      <c r="E56" s="42"/>
      <c r="F56" s="43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</row>
    <row r="57" spans="1:18" ht="12.75">
      <c r="A57" s="49"/>
      <c r="B57" s="42"/>
      <c r="C57" s="50"/>
      <c r="D57" s="43"/>
      <c r="E57" s="42"/>
      <c r="F57" s="43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2"/>
    </row>
    <row r="58" spans="1:18" ht="12.75">
      <c r="A58" s="49"/>
      <c r="B58" s="42"/>
      <c r="C58" s="50"/>
      <c r="D58" s="43"/>
      <c r="E58" s="42"/>
      <c r="F58" s="43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/>
    </row>
    <row r="59" spans="1:18" ht="12.75">
      <c r="A59" s="49"/>
      <c r="B59" s="42"/>
      <c r="C59" s="50"/>
      <c r="D59" s="43"/>
      <c r="E59" s="42"/>
      <c r="F59" s="43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2"/>
    </row>
    <row r="60" spans="1:18" ht="13.5" thickBot="1">
      <c r="A60" s="330" t="s">
        <v>29</v>
      </c>
      <c r="B60" s="331"/>
      <c r="C60" s="331"/>
      <c r="D60" s="331"/>
      <c r="E60" s="332"/>
      <c r="F60" s="76">
        <f>SUM(F56:F59)</f>
        <v>0</v>
      </c>
      <c r="G60" s="339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1"/>
    </row>
    <row r="61" spans="1:18" ht="22.5" customHeight="1" thickBot="1">
      <c r="A61" s="69" t="s">
        <v>43</v>
      </c>
      <c r="B61" s="70"/>
      <c r="C61" s="71"/>
      <c r="D61" s="72"/>
      <c r="E61" s="73"/>
      <c r="F61" s="72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5"/>
    </row>
    <row r="62" spans="1:18" s="6" customFormat="1" ht="12.75" customHeight="1">
      <c r="A62" s="359" t="s">
        <v>15</v>
      </c>
      <c r="B62" s="371"/>
      <c r="C62" s="371"/>
      <c r="D62" s="360"/>
      <c r="E62" s="325" t="s">
        <v>39</v>
      </c>
      <c r="F62" s="326" t="s">
        <v>36</v>
      </c>
      <c r="G62" s="363" t="s">
        <v>21</v>
      </c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5"/>
    </row>
    <row r="63" spans="1:18" s="7" customFormat="1" ht="13.5" customHeight="1">
      <c r="A63" s="323"/>
      <c r="B63" s="324"/>
      <c r="C63" s="324"/>
      <c r="D63" s="361"/>
      <c r="E63" s="325"/>
      <c r="F63" s="326"/>
      <c r="G63" s="47" t="s">
        <v>22</v>
      </c>
      <c r="H63" s="47" t="s">
        <v>59</v>
      </c>
      <c r="I63" s="47" t="s">
        <v>23</v>
      </c>
      <c r="J63" s="47" t="s">
        <v>24</v>
      </c>
      <c r="K63" s="47" t="s">
        <v>25</v>
      </c>
      <c r="L63" s="47" t="s">
        <v>26</v>
      </c>
      <c r="M63" s="47" t="s">
        <v>27</v>
      </c>
      <c r="N63" s="47" t="s">
        <v>28</v>
      </c>
      <c r="O63" s="47" t="s">
        <v>55</v>
      </c>
      <c r="P63" s="47" t="s">
        <v>56</v>
      </c>
      <c r="Q63" s="47" t="s">
        <v>57</v>
      </c>
      <c r="R63" s="48" t="s">
        <v>58</v>
      </c>
    </row>
    <row r="64" spans="1:18" ht="12.75">
      <c r="A64" s="327"/>
      <c r="B64" s="329"/>
      <c r="C64" s="329"/>
      <c r="D64" s="328"/>
      <c r="E64" s="42"/>
      <c r="F64" s="43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2"/>
    </row>
    <row r="65" spans="1:18" ht="12.75">
      <c r="A65" s="327"/>
      <c r="B65" s="329"/>
      <c r="C65" s="329"/>
      <c r="D65" s="328"/>
      <c r="E65" s="42"/>
      <c r="F65" s="43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2"/>
    </row>
    <row r="66" spans="1:18" ht="12.75">
      <c r="A66" s="327"/>
      <c r="B66" s="329"/>
      <c r="C66" s="329"/>
      <c r="D66" s="328"/>
      <c r="E66" s="42"/>
      <c r="F66" s="43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2"/>
    </row>
    <row r="67" spans="1:18" ht="12.75">
      <c r="A67" s="327"/>
      <c r="B67" s="329"/>
      <c r="C67" s="329"/>
      <c r="D67" s="328"/>
      <c r="E67" s="42"/>
      <c r="F67" s="4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</row>
    <row r="68" spans="1:18" ht="13.5" thickBot="1">
      <c r="A68" s="330" t="s">
        <v>29</v>
      </c>
      <c r="B68" s="331"/>
      <c r="C68" s="331"/>
      <c r="D68" s="331"/>
      <c r="E68" s="332"/>
      <c r="F68" s="76">
        <f>SUM(F64:F67)</f>
        <v>0</v>
      </c>
      <c r="G68" s="339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1"/>
    </row>
    <row r="69" spans="1:18" s="3" customFormat="1" ht="19.5" customHeight="1" thickBot="1">
      <c r="A69" s="69" t="s">
        <v>44</v>
      </c>
      <c r="B69" s="70"/>
      <c r="C69" s="71"/>
      <c r="D69" s="72"/>
      <c r="E69" s="73"/>
      <c r="F69" s="72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/>
    </row>
    <row r="70" spans="1:18" s="6" customFormat="1" ht="12.75" customHeight="1">
      <c r="A70" s="359" t="s">
        <v>15</v>
      </c>
      <c r="B70" s="360"/>
      <c r="C70" s="325" t="s">
        <v>35</v>
      </c>
      <c r="D70" s="362" t="s">
        <v>17</v>
      </c>
      <c r="E70" s="350" t="s">
        <v>33</v>
      </c>
      <c r="F70" s="346" t="s">
        <v>20</v>
      </c>
      <c r="G70" s="363" t="s">
        <v>21</v>
      </c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5"/>
    </row>
    <row r="71" spans="1:18" s="7" customFormat="1" ht="13.5" customHeight="1">
      <c r="A71" s="323"/>
      <c r="B71" s="361"/>
      <c r="C71" s="325"/>
      <c r="D71" s="351"/>
      <c r="E71" s="351"/>
      <c r="F71" s="347"/>
      <c r="G71" s="47" t="s">
        <v>22</v>
      </c>
      <c r="H71" s="47" t="s">
        <v>59</v>
      </c>
      <c r="I71" s="47" t="s">
        <v>23</v>
      </c>
      <c r="J71" s="47" t="s">
        <v>24</v>
      </c>
      <c r="K71" s="47" t="s">
        <v>25</v>
      </c>
      <c r="L71" s="47" t="s">
        <v>26</v>
      </c>
      <c r="M71" s="47" t="s">
        <v>27</v>
      </c>
      <c r="N71" s="47" t="s">
        <v>28</v>
      </c>
      <c r="O71" s="47" t="s">
        <v>55</v>
      </c>
      <c r="P71" s="47" t="s">
        <v>56</v>
      </c>
      <c r="Q71" s="47" t="s">
        <v>57</v>
      </c>
      <c r="R71" s="48" t="s">
        <v>58</v>
      </c>
    </row>
    <row r="72" spans="1:18" ht="12.75">
      <c r="A72" s="372" t="s">
        <v>223</v>
      </c>
      <c r="B72" s="373"/>
      <c r="C72" s="50"/>
      <c r="D72" s="43"/>
      <c r="E72" s="42"/>
      <c r="F72" s="68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2"/>
    </row>
    <row r="73" spans="1:18" ht="12.75" customHeight="1">
      <c r="A73" s="372"/>
      <c r="B73" s="373"/>
      <c r="C73" s="50"/>
      <c r="D73" s="43"/>
      <c r="E73" s="42"/>
      <c r="F73" s="43"/>
      <c r="G73" s="51"/>
      <c r="H73" s="51"/>
      <c r="I73" s="51"/>
      <c r="J73" s="51"/>
      <c r="K73" s="51"/>
      <c r="L73" s="51"/>
      <c r="M73" s="51"/>
      <c r="N73" s="51"/>
      <c r="O73" s="159"/>
      <c r="P73" s="51"/>
      <c r="Q73" s="51"/>
      <c r="R73" s="52"/>
    </row>
    <row r="74" spans="1:18" ht="12.75">
      <c r="A74" s="372"/>
      <c r="B74" s="373"/>
      <c r="C74" s="50"/>
      <c r="D74" s="43"/>
      <c r="E74" s="42"/>
      <c r="F74" s="43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2"/>
    </row>
    <row r="75" spans="1:18" ht="12.75">
      <c r="A75" s="372"/>
      <c r="B75" s="373"/>
      <c r="C75" s="50"/>
      <c r="D75" s="43"/>
      <c r="E75" s="42"/>
      <c r="F75" s="43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2"/>
    </row>
    <row r="76" spans="1:18" ht="13.5" thickBot="1">
      <c r="A76" s="330" t="s">
        <v>29</v>
      </c>
      <c r="B76" s="331"/>
      <c r="C76" s="331"/>
      <c r="D76" s="331"/>
      <c r="E76" s="332"/>
      <c r="F76" s="160">
        <f>SUM(F72:F75)</f>
        <v>0</v>
      </c>
      <c r="G76" s="339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1"/>
    </row>
    <row r="77" spans="1:18" ht="18" customHeight="1" thickBot="1">
      <c r="A77" s="69" t="s">
        <v>89</v>
      </c>
      <c r="B77" s="70"/>
      <c r="C77" s="71"/>
      <c r="D77" s="72"/>
      <c r="E77" s="73"/>
      <c r="F77" s="72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5"/>
    </row>
    <row r="78" spans="1:18" ht="12.75">
      <c r="A78" s="359" t="s">
        <v>15</v>
      </c>
      <c r="B78" s="360"/>
      <c r="C78" s="325" t="s">
        <v>35</v>
      </c>
      <c r="D78" s="362" t="s">
        <v>17</v>
      </c>
      <c r="E78" s="350" t="s">
        <v>33</v>
      </c>
      <c r="F78" s="346" t="s">
        <v>20</v>
      </c>
      <c r="G78" s="363" t="s">
        <v>21</v>
      </c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5"/>
    </row>
    <row r="79" spans="1:18" ht="16.5">
      <c r="A79" s="323"/>
      <c r="B79" s="361"/>
      <c r="C79" s="325"/>
      <c r="D79" s="351"/>
      <c r="E79" s="351"/>
      <c r="F79" s="347"/>
      <c r="G79" s="47" t="s">
        <v>22</v>
      </c>
      <c r="H79" s="47" t="s">
        <v>59</v>
      </c>
      <c r="I79" s="47" t="s">
        <v>23</v>
      </c>
      <c r="J79" s="47" t="s">
        <v>24</v>
      </c>
      <c r="K79" s="47" t="s">
        <v>25</v>
      </c>
      <c r="L79" s="47" t="s">
        <v>26</v>
      </c>
      <c r="M79" s="47" t="s">
        <v>27</v>
      </c>
      <c r="N79" s="47" t="s">
        <v>28</v>
      </c>
      <c r="O79" s="47" t="s">
        <v>55</v>
      </c>
      <c r="P79" s="47" t="s">
        <v>56</v>
      </c>
      <c r="Q79" s="47" t="s">
        <v>57</v>
      </c>
      <c r="R79" s="47" t="s">
        <v>58</v>
      </c>
    </row>
    <row r="80" spans="1:18" ht="12.75">
      <c r="A80" s="379" t="s">
        <v>98</v>
      </c>
      <c r="B80" s="380"/>
      <c r="C80" s="50"/>
      <c r="D80" s="43"/>
      <c r="E80" s="42"/>
      <c r="F80" s="193">
        <v>3833242.4089149106</v>
      </c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51"/>
    </row>
    <row r="81" spans="1:18" ht="12.75">
      <c r="A81" s="381" t="s">
        <v>91</v>
      </c>
      <c r="B81" s="380"/>
      <c r="C81" s="50"/>
      <c r="D81" s="43"/>
      <c r="E81" s="42"/>
      <c r="F81" s="194">
        <v>2571428.5714285714</v>
      </c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51"/>
    </row>
    <row r="82" spans="1:18" ht="12.75">
      <c r="A82" s="381" t="s">
        <v>166</v>
      </c>
      <c r="B82" s="380"/>
      <c r="C82" s="50"/>
      <c r="D82" s="43"/>
      <c r="E82" s="42"/>
      <c r="F82" s="194">
        <v>500000</v>
      </c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51"/>
    </row>
    <row r="83" spans="1:18" ht="12.75">
      <c r="A83" s="379" t="s">
        <v>99</v>
      </c>
      <c r="B83" s="380"/>
      <c r="C83" s="50"/>
      <c r="D83" s="43"/>
      <c r="E83" s="42"/>
      <c r="F83" s="195">
        <v>2080000</v>
      </c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51"/>
    </row>
    <row r="84" spans="1:18" ht="12.75">
      <c r="A84" s="327"/>
      <c r="B84" s="328"/>
      <c r="C84" s="50"/>
      <c r="D84" s="43"/>
      <c r="E84" s="42"/>
      <c r="F84" s="43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</row>
    <row r="85" spans="1:18" ht="12.75">
      <c r="A85" s="382" t="s">
        <v>29</v>
      </c>
      <c r="B85" s="383"/>
      <c r="C85" s="383"/>
      <c r="D85" s="383"/>
      <c r="E85" s="384"/>
      <c r="F85" s="160">
        <f>SUM(F80:F84)</f>
        <v>8984670.980343482</v>
      </c>
      <c r="G85" s="374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6"/>
    </row>
    <row r="86" spans="1:18" ht="12.75">
      <c r="A86" s="377" t="s">
        <v>90</v>
      </c>
      <c r="B86" s="377"/>
      <c r="C86" s="377"/>
      <c r="D86" s="377"/>
      <c r="E86" s="377"/>
      <c r="F86" s="161">
        <f>F27+F35+F44+F52+F60+F68+F76</f>
        <v>69999998.73390721</v>
      </c>
      <c r="G86" s="356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78"/>
    </row>
    <row r="87" spans="1:29" ht="12.75">
      <c r="A87" s="11"/>
      <c r="B87" s="11"/>
      <c r="C87" s="11"/>
      <c r="E87" s="11"/>
      <c r="F87" s="11">
        <f>70000000-F86</f>
        <v>1.2660927921533585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2.75">
      <c r="A88" s="11"/>
      <c r="B88" s="11"/>
      <c r="C88" s="11"/>
      <c r="E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2.75">
      <c r="A89" s="11"/>
      <c r="B89" s="11"/>
      <c r="C89" s="11"/>
      <c r="E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</sheetData>
  <sheetProtection/>
  <mergeCells count="114">
    <mergeCell ref="G85:R85"/>
    <mergeCell ref="A86:E86"/>
    <mergeCell ref="G86:R86"/>
    <mergeCell ref="A80:B80"/>
    <mergeCell ref="A81:B81"/>
    <mergeCell ref="A82:B82"/>
    <mergeCell ref="A83:B83"/>
    <mergeCell ref="A84:B84"/>
    <mergeCell ref="A85:E85"/>
    <mergeCell ref="A78:B79"/>
    <mergeCell ref="C78:C79"/>
    <mergeCell ref="D78:D79"/>
    <mergeCell ref="E78:E79"/>
    <mergeCell ref="F78:F79"/>
    <mergeCell ref="G78:R78"/>
    <mergeCell ref="A72:B72"/>
    <mergeCell ref="A73:B73"/>
    <mergeCell ref="A74:B74"/>
    <mergeCell ref="A75:B75"/>
    <mergeCell ref="A76:E76"/>
    <mergeCell ref="G76:R76"/>
    <mergeCell ref="A70:B71"/>
    <mergeCell ref="C70:C71"/>
    <mergeCell ref="D70:D71"/>
    <mergeCell ref="E70:E71"/>
    <mergeCell ref="F70:F71"/>
    <mergeCell ref="G70:R70"/>
    <mergeCell ref="A64:D64"/>
    <mergeCell ref="A65:D65"/>
    <mergeCell ref="A66:D66"/>
    <mergeCell ref="A67:D67"/>
    <mergeCell ref="A68:E68"/>
    <mergeCell ref="G68:R68"/>
    <mergeCell ref="F54:F55"/>
    <mergeCell ref="G54:R54"/>
    <mergeCell ref="A60:E60"/>
    <mergeCell ref="G60:R60"/>
    <mergeCell ref="A62:D63"/>
    <mergeCell ref="E62:E63"/>
    <mergeCell ref="F62:F63"/>
    <mergeCell ref="G62:R62"/>
    <mergeCell ref="A48:B48"/>
    <mergeCell ref="A49:B49"/>
    <mergeCell ref="A50:B50"/>
    <mergeCell ref="A52:E52"/>
    <mergeCell ref="G52:R52"/>
    <mergeCell ref="A54:A55"/>
    <mergeCell ref="B54:B55"/>
    <mergeCell ref="C54:C55"/>
    <mergeCell ref="D54:D55"/>
    <mergeCell ref="E54:E55"/>
    <mergeCell ref="A46:B47"/>
    <mergeCell ref="C46:C47"/>
    <mergeCell ref="D46:D47"/>
    <mergeCell ref="E46:E47"/>
    <mergeCell ref="F46:F47"/>
    <mergeCell ref="G46:R46"/>
    <mergeCell ref="A40:B40"/>
    <mergeCell ref="A41:B41"/>
    <mergeCell ref="A42:B42"/>
    <mergeCell ref="A43:B43"/>
    <mergeCell ref="A44:E44"/>
    <mergeCell ref="G44:R44"/>
    <mergeCell ref="A33:B33"/>
    <mergeCell ref="A35:E35"/>
    <mergeCell ref="A36:F36"/>
    <mergeCell ref="G36:M36"/>
    <mergeCell ref="A38:B39"/>
    <mergeCell ref="C38:C39"/>
    <mergeCell ref="D38:D39"/>
    <mergeCell ref="E38:E39"/>
    <mergeCell ref="F38:F39"/>
    <mergeCell ref="G38:R38"/>
    <mergeCell ref="G20:R20"/>
    <mergeCell ref="A27:E27"/>
    <mergeCell ref="G27:R27"/>
    <mergeCell ref="A28:F28"/>
    <mergeCell ref="A29:B30"/>
    <mergeCell ref="C29:C30"/>
    <mergeCell ref="D29:D30"/>
    <mergeCell ref="E29:E30"/>
    <mergeCell ref="F29:F30"/>
    <mergeCell ref="G29:R29"/>
    <mergeCell ref="A18:E18"/>
    <mergeCell ref="A19:F19"/>
    <mergeCell ref="A20:A21"/>
    <mergeCell ref="B20:B21"/>
    <mergeCell ref="C20:C21"/>
    <mergeCell ref="D20:D21"/>
    <mergeCell ref="E20:E21"/>
    <mergeCell ref="F20:F21"/>
    <mergeCell ref="A12:B12"/>
    <mergeCell ref="A13:B13"/>
    <mergeCell ref="A14:B14"/>
    <mergeCell ref="A15:B15"/>
    <mergeCell ref="A16:B16"/>
    <mergeCell ref="A17:B17"/>
    <mergeCell ref="A5:R6"/>
    <mergeCell ref="A7:R8"/>
    <mergeCell ref="A9:F9"/>
    <mergeCell ref="A10:B11"/>
    <mergeCell ref="C10:C11"/>
    <mergeCell ref="D10:D11"/>
    <mergeCell ref="E10:E11"/>
    <mergeCell ref="F10:F11"/>
    <mergeCell ref="A1:A4"/>
    <mergeCell ref="B1:J2"/>
    <mergeCell ref="K1:R1"/>
    <mergeCell ref="K2:R2"/>
    <mergeCell ref="B3:J4"/>
    <mergeCell ref="K3:N3"/>
    <mergeCell ref="O3:R3"/>
    <mergeCell ref="K4:N4"/>
    <mergeCell ref="O4:R4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zoomScalePageLayoutView="0" workbookViewId="0" topLeftCell="A16">
      <selection activeCell="G7" sqref="G7"/>
    </sheetView>
  </sheetViews>
  <sheetFormatPr defaultColWidth="9.140625" defaultRowHeight="12.75"/>
  <cols>
    <col min="1" max="1" width="21.421875" style="13" customWidth="1"/>
    <col min="2" max="2" width="18.8515625" style="13" customWidth="1"/>
    <col min="3" max="3" width="17.57421875" style="13" customWidth="1"/>
    <col min="4" max="4" width="16.28125" style="13" customWidth="1"/>
    <col min="5" max="5" width="12.00390625" style="13" customWidth="1"/>
    <col min="6" max="6" width="13.7109375" style="17" customWidth="1"/>
    <col min="7" max="7" width="17.00390625" style="179" customWidth="1"/>
    <col min="8" max="8" width="14.421875" style="13" customWidth="1"/>
    <col min="9" max="9" width="10.28125" style="13" bestFit="1" customWidth="1"/>
    <col min="10" max="16384" width="9.140625" style="13" customWidth="1"/>
  </cols>
  <sheetData>
    <row r="1" spans="1:7" ht="26.25" customHeight="1">
      <c r="A1" s="390"/>
      <c r="B1" s="393" t="s">
        <v>49</v>
      </c>
      <c r="C1" s="393"/>
      <c r="D1" s="393"/>
      <c r="E1" s="393"/>
      <c r="F1" s="394" t="s">
        <v>51</v>
      </c>
      <c r="G1" s="394"/>
    </row>
    <row r="2" spans="1:7" ht="26.25" customHeight="1">
      <c r="A2" s="391"/>
      <c r="B2" s="393"/>
      <c r="C2" s="393"/>
      <c r="D2" s="393"/>
      <c r="E2" s="393"/>
      <c r="F2" s="395" t="s">
        <v>52</v>
      </c>
      <c r="G2" s="395"/>
    </row>
    <row r="3" spans="1:13" s="1" customFormat="1" ht="26.25" customHeight="1">
      <c r="A3" s="391"/>
      <c r="B3" s="396" t="s">
        <v>50</v>
      </c>
      <c r="C3" s="396"/>
      <c r="D3" s="396"/>
      <c r="E3" s="396"/>
      <c r="F3" s="5" t="s">
        <v>53</v>
      </c>
      <c r="G3" s="176" t="s">
        <v>68</v>
      </c>
      <c r="H3" s="4"/>
      <c r="I3" s="4"/>
      <c r="J3" s="4"/>
      <c r="K3" s="4"/>
      <c r="L3" s="4"/>
      <c r="M3" s="4"/>
    </row>
    <row r="4" spans="1:13" s="1" customFormat="1" ht="26.25" customHeight="1">
      <c r="A4" s="392"/>
      <c r="B4" s="396"/>
      <c r="C4" s="396"/>
      <c r="D4" s="396"/>
      <c r="E4" s="396"/>
      <c r="F4" s="5" t="str">
        <f>+'[2]POA H.B.'!K4</f>
        <v>Versión 0</v>
      </c>
      <c r="G4" s="177">
        <f>+'[2]POA H.B.'!O4</f>
        <v>42999</v>
      </c>
      <c r="H4" s="4"/>
      <c r="I4" s="4"/>
      <c r="J4" s="4"/>
      <c r="K4" s="4"/>
      <c r="L4" s="4"/>
      <c r="M4" s="4"/>
    </row>
    <row r="5" spans="1:13" s="1" customFormat="1" ht="21" customHeight="1">
      <c r="A5" s="397" t="s">
        <v>54</v>
      </c>
      <c r="B5" s="397"/>
      <c r="C5" s="397"/>
      <c r="D5" s="397"/>
      <c r="E5" s="397"/>
      <c r="F5" s="397"/>
      <c r="G5" s="397"/>
      <c r="H5" s="4"/>
      <c r="I5" s="4"/>
      <c r="J5" s="4"/>
      <c r="K5" s="4"/>
      <c r="L5" s="4"/>
      <c r="M5" s="4"/>
    </row>
    <row r="6" spans="1:7" ht="28.5" customHeight="1">
      <c r="A6" s="385" t="s">
        <v>197</v>
      </c>
      <c r="B6" s="386"/>
      <c r="C6" s="386"/>
      <c r="D6" s="386"/>
      <c r="E6" s="386"/>
      <c r="F6" s="386"/>
      <c r="G6" s="387"/>
    </row>
    <row r="7" spans="1:7" ht="55.5" customHeight="1">
      <c r="A7" s="18" t="s">
        <v>71</v>
      </c>
      <c r="B7" s="388" t="s">
        <v>70</v>
      </c>
      <c r="C7" s="389"/>
      <c r="D7" s="19" t="s">
        <v>35</v>
      </c>
      <c r="E7" s="20" t="s">
        <v>48</v>
      </c>
      <c r="F7" s="21" t="s">
        <v>198</v>
      </c>
      <c r="G7" s="178" t="s">
        <v>72</v>
      </c>
    </row>
    <row r="8" spans="1:7" ht="27.75" customHeight="1">
      <c r="A8" s="173">
        <v>101020010</v>
      </c>
      <c r="B8" s="398" t="s">
        <v>206</v>
      </c>
      <c r="C8" s="399"/>
      <c r="D8" s="118" t="s">
        <v>179</v>
      </c>
      <c r="E8" s="154">
        <v>1</v>
      </c>
      <c r="F8" s="155">
        <v>226567</v>
      </c>
      <c r="G8" s="155">
        <f aca="true" t="shared" si="0" ref="G8:G22">E8*F8</f>
        <v>226567</v>
      </c>
    </row>
    <row r="9" spans="1:7" ht="27.75" customHeight="1">
      <c r="A9" s="173">
        <v>101020014</v>
      </c>
      <c r="B9" s="400" t="s">
        <v>207</v>
      </c>
      <c r="C9" s="400"/>
      <c r="D9" s="118" t="s">
        <v>179</v>
      </c>
      <c r="E9" s="154">
        <v>1</v>
      </c>
      <c r="F9" s="155">
        <v>197770</v>
      </c>
      <c r="G9" s="155">
        <f t="shared" si="0"/>
        <v>197770</v>
      </c>
    </row>
    <row r="10" spans="1:7" ht="27.75" customHeight="1">
      <c r="A10" s="173">
        <v>101020008</v>
      </c>
      <c r="B10" s="401" t="s">
        <v>208</v>
      </c>
      <c r="C10" s="402"/>
      <c r="D10" s="118" t="s">
        <v>179</v>
      </c>
      <c r="E10" s="156">
        <v>1</v>
      </c>
      <c r="F10" s="155">
        <v>197770</v>
      </c>
      <c r="G10" s="155">
        <f t="shared" si="0"/>
        <v>197770</v>
      </c>
    </row>
    <row r="11" spans="1:7" ht="27.75" customHeight="1">
      <c r="A11" s="173">
        <v>101020012</v>
      </c>
      <c r="B11" s="403" t="s">
        <v>209</v>
      </c>
      <c r="C11" s="404"/>
      <c r="D11" s="118" t="s">
        <v>179</v>
      </c>
      <c r="E11" s="156">
        <v>1</v>
      </c>
      <c r="F11" s="155">
        <v>197770</v>
      </c>
      <c r="G11" s="155">
        <f t="shared" si="0"/>
        <v>197770</v>
      </c>
    </row>
    <row r="12" spans="1:7" ht="27.75" customHeight="1">
      <c r="A12" s="174">
        <v>101010092</v>
      </c>
      <c r="B12" s="405" t="s">
        <v>210</v>
      </c>
      <c r="C12" s="406"/>
      <c r="D12" s="118" t="s">
        <v>179</v>
      </c>
      <c r="E12" s="156">
        <v>3</v>
      </c>
      <c r="F12" s="155">
        <v>63168</v>
      </c>
      <c r="G12" s="155">
        <f t="shared" si="0"/>
        <v>189504</v>
      </c>
    </row>
    <row r="13" spans="1:7" ht="27.75" customHeight="1">
      <c r="A13" s="173">
        <v>101010086</v>
      </c>
      <c r="B13" s="407" t="s">
        <v>211</v>
      </c>
      <c r="C13" s="408"/>
      <c r="D13" s="118" t="s">
        <v>179</v>
      </c>
      <c r="E13" s="156">
        <v>5</v>
      </c>
      <c r="F13" s="172">
        <v>29756</v>
      </c>
      <c r="G13" s="172">
        <f t="shared" si="0"/>
        <v>148780</v>
      </c>
    </row>
    <row r="14" spans="1:7" ht="29.25" customHeight="1">
      <c r="A14" s="174">
        <v>101010014</v>
      </c>
      <c r="B14" s="401" t="s">
        <v>212</v>
      </c>
      <c r="C14" s="402"/>
      <c r="D14" s="118" t="s">
        <v>179</v>
      </c>
      <c r="E14" s="156">
        <v>9</v>
      </c>
      <c r="F14" s="119">
        <v>773</v>
      </c>
      <c r="G14" s="155">
        <f t="shared" si="0"/>
        <v>6957</v>
      </c>
    </row>
    <row r="15" spans="1:7" ht="29.25" customHeight="1">
      <c r="A15" s="174">
        <v>101010057</v>
      </c>
      <c r="B15" s="401" t="s">
        <v>213</v>
      </c>
      <c r="C15" s="402"/>
      <c r="D15" s="118" t="s">
        <v>179</v>
      </c>
      <c r="E15" s="156">
        <v>1</v>
      </c>
      <c r="F15" s="155">
        <v>33717</v>
      </c>
      <c r="G15" s="155">
        <f t="shared" si="0"/>
        <v>33717</v>
      </c>
    </row>
    <row r="16" spans="1:7" ht="24" customHeight="1">
      <c r="A16" s="174">
        <v>101010104</v>
      </c>
      <c r="B16" s="401" t="s">
        <v>214</v>
      </c>
      <c r="C16" s="402"/>
      <c r="D16" s="118" t="s">
        <v>179</v>
      </c>
      <c r="E16" s="156">
        <v>9</v>
      </c>
      <c r="F16" s="155">
        <v>1840</v>
      </c>
      <c r="G16" s="155">
        <f t="shared" si="0"/>
        <v>16560</v>
      </c>
    </row>
    <row r="17" spans="1:8" ht="36" customHeight="1">
      <c r="A17" s="174">
        <v>101010089</v>
      </c>
      <c r="B17" s="409" t="s">
        <v>215</v>
      </c>
      <c r="C17" s="409"/>
      <c r="D17" s="118" t="s">
        <v>179</v>
      </c>
      <c r="E17" s="154">
        <v>20</v>
      </c>
      <c r="F17" s="119">
        <v>13582</v>
      </c>
      <c r="G17" s="155">
        <f t="shared" si="0"/>
        <v>271640</v>
      </c>
      <c r="H17" s="180"/>
    </row>
    <row r="18" spans="1:8" ht="24" customHeight="1">
      <c r="A18" s="174">
        <v>101010090</v>
      </c>
      <c r="B18" s="410" t="s">
        <v>216</v>
      </c>
      <c r="C18" s="411"/>
      <c r="D18" s="118" t="s">
        <v>179</v>
      </c>
      <c r="E18" s="157">
        <v>20</v>
      </c>
      <c r="F18" s="119">
        <v>16745</v>
      </c>
      <c r="G18" s="155">
        <f t="shared" si="0"/>
        <v>334900</v>
      </c>
      <c r="H18" s="180"/>
    </row>
    <row r="19" spans="1:7" ht="36" customHeight="1">
      <c r="A19" s="173">
        <v>101010019</v>
      </c>
      <c r="B19" s="410" t="s">
        <v>217</v>
      </c>
      <c r="C19" s="411"/>
      <c r="D19" s="118" t="s">
        <v>179</v>
      </c>
      <c r="E19" s="157">
        <v>1</v>
      </c>
      <c r="F19" s="119">
        <v>2961</v>
      </c>
      <c r="G19" s="155">
        <f t="shared" si="0"/>
        <v>2961</v>
      </c>
    </row>
    <row r="20" spans="1:7" ht="36" customHeight="1">
      <c r="A20" s="174">
        <v>101010001</v>
      </c>
      <c r="B20" s="410" t="s">
        <v>218</v>
      </c>
      <c r="C20" s="411"/>
      <c r="D20" s="118" t="s">
        <v>179</v>
      </c>
      <c r="E20" s="157">
        <v>10</v>
      </c>
      <c r="F20" s="175">
        <v>714</v>
      </c>
      <c r="G20" s="155">
        <f t="shared" si="0"/>
        <v>7140</v>
      </c>
    </row>
    <row r="21" spans="1:7" ht="36" customHeight="1">
      <c r="A21" s="174">
        <v>101010076</v>
      </c>
      <c r="B21" s="415" t="s">
        <v>220</v>
      </c>
      <c r="C21" s="416"/>
      <c r="D21" s="118" t="s">
        <v>179</v>
      </c>
      <c r="E21" s="157">
        <v>30</v>
      </c>
      <c r="F21" s="119">
        <v>5474</v>
      </c>
      <c r="G21" s="155">
        <f t="shared" si="0"/>
        <v>164220</v>
      </c>
    </row>
    <row r="22" spans="1:7" ht="36.75" customHeight="1">
      <c r="A22" s="174">
        <v>101010065</v>
      </c>
      <c r="B22" s="415" t="s">
        <v>219</v>
      </c>
      <c r="C22" s="416"/>
      <c r="D22" s="118" t="s">
        <v>179</v>
      </c>
      <c r="E22" s="157">
        <v>30</v>
      </c>
      <c r="F22" s="119">
        <v>2791</v>
      </c>
      <c r="G22" s="155">
        <f t="shared" si="0"/>
        <v>83730</v>
      </c>
    </row>
    <row r="23" spans="1:9" s="16" customFormat="1" ht="22.5" customHeight="1">
      <c r="A23" s="412" t="s">
        <v>100</v>
      </c>
      <c r="B23" s="413"/>
      <c r="C23" s="413"/>
      <c r="D23" s="413"/>
      <c r="E23" s="413"/>
      <c r="F23" s="414"/>
      <c r="G23" s="22">
        <f>SUM(G8:G22)</f>
        <v>2079986</v>
      </c>
      <c r="I23" s="158"/>
    </row>
    <row r="24" spans="1:7" ht="12">
      <c r="A24" s="9"/>
      <c r="B24" s="23"/>
      <c r="C24" s="23"/>
      <c r="D24" s="24"/>
      <c r="E24" s="25"/>
      <c r="F24" s="25"/>
      <c r="G24" s="26"/>
    </row>
    <row r="25" ht="12">
      <c r="F25" s="27"/>
    </row>
  </sheetData>
  <sheetProtection/>
  <mergeCells count="24">
    <mergeCell ref="B14:C14"/>
    <mergeCell ref="B15:C15"/>
    <mergeCell ref="B16:C16"/>
    <mergeCell ref="B17:C17"/>
    <mergeCell ref="B18:C18"/>
    <mergeCell ref="A23:F23"/>
    <mergeCell ref="B19:C19"/>
    <mergeCell ref="B20:C20"/>
    <mergeCell ref="B22:C22"/>
    <mergeCell ref="B21:C21"/>
    <mergeCell ref="B8:C8"/>
    <mergeCell ref="B9:C9"/>
    <mergeCell ref="B10:C10"/>
    <mergeCell ref="B11:C11"/>
    <mergeCell ref="B12:C12"/>
    <mergeCell ref="B13:C13"/>
    <mergeCell ref="A6:G6"/>
    <mergeCell ref="B7:C7"/>
    <mergeCell ref="A1:A4"/>
    <mergeCell ref="B1:E2"/>
    <mergeCell ref="F1:G1"/>
    <mergeCell ref="F2:G2"/>
    <mergeCell ref="B3:E4"/>
    <mergeCell ref="A5:G5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zoomScale="60" zoomScaleNormal="60" zoomScalePageLayoutView="0" workbookViewId="0" topLeftCell="B10">
      <selection activeCell="I39" sqref="I39"/>
    </sheetView>
  </sheetViews>
  <sheetFormatPr defaultColWidth="9.140625" defaultRowHeight="12.75"/>
  <cols>
    <col min="1" max="1" width="21.140625" style="129" customWidth="1"/>
    <col min="2" max="2" width="6.140625" style="129" customWidth="1"/>
    <col min="3" max="3" width="10.7109375" style="129" customWidth="1"/>
    <col min="4" max="4" width="12.140625" style="150" customWidth="1"/>
    <col min="5" max="5" width="19.421875" style="129" customWidth="1"/>
    <col min="6" max="6" width="32.8515625" style="129" customWidth="1"/>
    <col min="7" max="7" width="22.8515625" style="129" customWidth="1"/>
    <col min="8" max="8" width="26.421875" style="129" customWidth="1"/>
    <col min="9" max="9" width="19.421875" style="129" customWidth="1"/>
    <col min="10" max="10" width="19.140625" style="129" customWidth="1"/>
    <col min="11" max="11" width="12.7109375" style="129" customWidth="1"/>
    <col min="12" max="12" width="17.57421875" style="129" customWidth="1"/>
    <col min="13" max="13" width="10.421875" style="129" customWidth="1"/>
    <col min="14" max="14" width="19.00390625" style="129" customWidth="1"/>
    <col min="15" max="15" width="10.421875" style="129" customWidth="1"/>
    <col min="16" max="16" width="18.7109375" style="129" customWidth="1"/>
    <col min="17" max="17" width="10.421875" style="129" customWidth="1"/>
    <col min="18" max="18" width="21.421875" style="129" customWidth="1"/>
    <col min="19" max="19" width="14.421875" style="129" customWidth="1"/>
    <col min="20" max="20" width="14.140625" style="129" customWidth="1"/>
    <col min="21" max="21" width="18.7109375" style="129" customWidth="1"/>
    <col min="22" max="16384" width="9.140625" style="129" customWidth="1"/>
  </cols>
  <sheetData>
    <row r="1" spans="1:23" ht="36" customHeight="1">
      <c r="A1" s="417"/>
      <c r="B1" s="417"/>
      <c r="C1" s="417"/>
      <c r="D1" s="418" t="s">
        <v>14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130"/>
      <c r="S1" s="419" t="s">
        <v>51</v>
      </c>
      <c r="T1" s="419"/>
      <c r="U1" s="419"/>
      <c r="V1" s="128"/>
      <c r="W1" s="128"/>
    </row>
    <row r="2" spans="1:23" ht="25.5" customHeight="1">
      <c r="A2" s="417"/>
      <c r="B2" s="417"/>
      <c r="C2" s="417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130"/>
      <c r="S2" s="420" t="s">
        <v>52</v>
      </c>
      <c r="T2" s="420"/>
      <c r="U2" s="420"/>
      <c r="V2" s="128"/>
      <c r="W2" s="128"/>
    </row>
    <row r="3" spans="1:23" ht="33" customHeight="1">
      <c r="A3" s="417"/>
      <c r="B3" s="417"/>
      <c r="C3" s="417"/>
      <c r="D3" s="418" t="s">
        <v>50</v>
      </c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130"/>
      <c r="S3" s="127" t="s">
        <v>53</v>
      </c>
      <c r="T3" s="421" t="s">
        <v>69</v>
      </c>
      <c r="U3" s="421"/>
      <c r="V3" s="128"/>
      <c r="W3" s="128"/>
    </row>
    <row r="4" spans="1:23" ht="30.75" customHeight="1">
      <c r="A4" s="417"/>
      <c r="B4" s="417"/>
      <c r="C4" s="417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130"/>
      <c r="S4" s="127" t="str">
        <f>+'[1]POA H.C. '!F4</f>
        <v>Versión 0</v>
      </c>
      <c r="T4" s="422">
        <f>+'[1]POA H.C. '!G4</f>
        <v>42999</v>
      </c>
      <c r="U4" s="422"/>
      <c r="V4" s="128"/>
      <c r="W4" s="128"/>
    </row>
    <row r="5" spans="1:23" ht="21" customHeight="1">
      <c r="A5" s="423" t="s">
        <v>54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128"/>
      <c r="W5" s="128"/>
    </row>
    <row r="6" spans="1:23" ht="21" customHeight="1">
      <c r="A6" s="423" t="s">
        <v>102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128"/>
      <c r="W6" s="128"/>
    </row>
    <row r="7" spans="1:23" ht="21.75" customHeight="1">
      <c r="A7" s="424" t="s">
        <v>46</v>
      </c>
      <c r="B7" s="424"/>
      <c r="C7" s="424"/>
      <c r="D7" s="424"/>
      <c r="E7" s="425" t="s">
        <v>123</v>
      </c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128"/>
      <c r="W7" s="128"/>
    </row>
    <row r="8" spans="1:23" ht="21.75" customHeight="1">
      <c r="A8" s="424" t="s">
        <v>47</v>
      </c>
      <c r="B8" s="424"/>
      <c r="C8" s="424"/>
      <c r="D8" s="424"/>
      <c r="E8" s="426" t="s">
        <v>124</v>
      </c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128"/>
      <c r="W8" s="128"/>
    </row>
    <row r="9" spans="1:23" ht="21.75" customHeight="1">
      <c r="A9" s="424" t="s">
        <v>104</v>
      </c>
      <c r="B9" s="424"/>
      <c r="C9" s="424"/>
      <c r="D9" s="424"/>
      <c r="E9" s="426" t="s">
        <v>125</v>
      </c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128"/>
      <c r="W9" s="128"/>
    </row>
    <row r="10" spans="1:21" ht="21.75" customHeight="1">
      <c r="A10" s="424" t="s">
        <v>45</v>
      </c>
      <c r="B10" s="424"/>
      <c r="C10" s="424"/>
      <c r="D10" s="424"/>
      <c r="E10" s="427" t="s">
        <v>127</v>
      </c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</row>
    <row r="11" spans="1:21" ht="35.25" customHeight="1">
      <c r="A11" s="424" t="s">
        <v>105</v>
      </c>
      <c r="B11" s="424"/>
      <c r="C11" s="424"/>
      <c r="D11" s="424"/>
      <c r="E11" s="428" t="s">
        <v>126</v>
      </c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</row>
    <row r="12" spans="1:21" ht="12.75" customHeight="1">
      <c r="A12" s="429" t="s">
        <v>111</v>
      </c>
      <c r="B12" s="430" t="s">
        <v>106</v>
      </c>
      <c r="C12" s="430"/>
      <c r="D12" s="430"/>
      <c r="E12" s="430"/>
      <c r="F12" s="431" t="s">
        <v>74</v>
      </c>
      <c r="G12" s="432" t="s">
        <v>182</v>
      </c>
      <c r="H12" s="432" t="s">
        <v>204</v>
      </c>
      <c r="I12" s="431" t="s">
        <v>107</v>
      </c>
      <c r="J12" s="430" t="s">
        <v>35</v>
      </c>
      <c r="K12" s="430" t="s">
        <v>63</v>
      </c>
      <c r="L12" s="430"/>
      <c r="M12" s="430"/>
      <c r="N12" s="430"/>
      <c r="O12" s="430"/>
      <c r="P12" s="430"/>
      <c r="Q12" s="430"/>
      <c r="R12" s="430"/>
      <c r="S12" s="430"/>
      <c r="T12" s="430"/>
      <c r="U12" s="430"/>
    </row>
    <row r="13" spans="1:21" ht="12.75">
      <c r="A13" s="429"/>
      <c r="B13" s="430"/>
      <c r="C13" s="430"/>
      <c r="D13" s="430"/>
      <c r="E13" s="430"/>
      <c r="F13" s="431"/>
      <c r="G13" s="433"/>
      <c r="H13" s="433"/>
      <c r="I13" s="431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</row>
    <row r="14" spans="1:21" ht="42.75" customHeight="1">
      <c r="A14" s="429"/>
      <c r="B14" s="430"/>
      <c r="C14" s="430"/>
      <c r="D14" s="430"/>
      <c r="E14" s="430"/>
      <c r="F14" s="431"/>
      <c r="G14" s="434"/>
      <c r="H14" s="434"/>
      <c r="I14" s="431"/>
      <c r="J14" s="430"/>
      <c r="K14" s="126" t="s">
        <v>114</v>
      </c>
      <c r="L14" s="126" t="s">
        <v>115</v>
      </c>
      <c r="M14" s="126" t="s">
        <v>116</v>
      </c>
      <c r="N14" s="126" t="s">
        <v>117</v>
      </c>
      <c r="O14" s="126" t="s">
        <v>118</v>
      </c>
      <c r="P14" s="126" t="s">
        <v>119</v>
      </c>
      <c r="Q14" s="126" t="s">
        <v>121</v>
      </c>
      <c r="R14" s="126" t="s">
        <v>120</v>
      </c>
      <c r="S14" s="430" t="s">
        <v>76</v>
      </c>
      <c r="T14" s="430"/>
      <c r="U14" s="131" t="s">
        <v>112</v>
      </c>
    </row>
    <row r="15" spans="1:21" ht="69.75" customHeight="1">
      <c r="A15" s="435" t="s">
        <v>127</v>
      </c>
      <c r="B15" s="436" t="s">
        <v>128</v>
      </c>
      <c r="C15" s="437"/>
      <c r="D15" s="437"/>
      <c r="E15" s="438"/>
      <c r="F15" s="110" t="s">
        <v>142</v>
      </c>
      <c r="G15" s="168">
        <v>1</v>
      </c>
      <c r="H15" s="144">
        <v>35000000</v>
      </c>
      <c r="I15" s="142">
        <v>0</v>
      </c>
      <c r="J15" s="143" t="s">
        <v>113</v>
      </c>
      <c r="K15" s="142">
        <v>1</v>
      </c>
      <c r="L15" s="144">
        <v>19152235</v>
      </c>
      <c r="M15" s="142">
        <v>1</v>
      </c>
      <c r="N15" s="144">
        <v>38000000</v>
      </c>
      <c r="O15" s="142">
        <v>1</v>
      </c>
      <c r="P15" s="144">
        <v>55000000</v>
      </c>
      <c r="Q15" s="142">
        <v>1</v>
      </c>
      <c r="R15" s="145">
        <v>42710800</v>
      </c>
      <c r="S15" s="439">
        <v>1</v>
      </c>
      <c r="T15" s="440"/>
      <c r="U15" s="441">
        <f>SUM(L15:L19)+SUM(N15:N19)+SUM(P15:P19)+SUM(R15:R19)</f>
        <v>881325589</v>
      </c>
    </row>
    <row r="16" spans="1:21" ht="117.75" customHeight="1">
      <c r="A16" s="435"/>
      <c r="B16" s="442" t="s">
        <v>129</v>
      </c>
      <c r="C16" s="443" t="s">
        <v>129</v>
      </c>
      <c r="D16" s="443" t="s">
        <v>129</v>
      </c>
      <c r="E16" s="444" t="s">
        <v>129</v>
      </c>
      <c r="F16" s="110" t="s">
        <v>143</v>
      </c>
      <c r="G16" s="168">
        <v>1</v>
      </c>
      <c r="H16" s="144">
        <v>35000000</v>
      </c>
      <c r="I16" s="142">
        <v>0</v>
      </c>
      <c r="J16" s="143" t="s">
        <v>113</v>
      </c>
      <c r="K16" s="142">
        <v>1</v>
      </c>
      <c r="L16" s="144">
        <v>8306554</v>
      </c>
      <c r="M16" s="142">
        <v>1</v>
      </c>
      <c r="N16" s="144">
        <v>16000000</v>
      </c>
      <c r="O16" s="142">
        <v>1</v>
      </c>
      <c r="P16" s="144">
        <v>39000000</v>
      </c>
      <c r="Q16" s="142">
        <v>1</v>
      </c>
      <c r="R16" s="145">
        <v>25000000</v>
      </c>
      <c r="S16" s="439">
        <v>1</v>
      </c>
      <c r="T16" s="440"/>
      <c r="U16" s="441"/>
    </row>
    <row r="17" spans="1:21" ht="61.5" customHeight="1">
      <c r="A17" s="445" t="s">
        <v>130</v>
      </c>
      <c r="B17" s="448" t="s">
        <v>131</v>
      </c>
      <c r="C17" s="449"/>
      <c r="D17" s="449"/>
      <c r="E17" s="450"/>
      <c r="F17" s="108" t="s">
        <v>144</v>
      </c>
      <c r="G17" s="169">
        <v>1</v>
      </c>
      <c r="H17" s="134">
        <v>80000000</v>
      </c>
      <c r="I17" s="132">
        <v>0.3</v>
      </c>
      <c r="J17" s="126" t="s">
        <v>113</v>
      </c>
      <c r="K17" s="137">
        <v>0.4</v>
      </c>
      <c r="L17" s="134">
        <v>10000000</v>
      </c>
      <c r="M17" s="137">
        <v>0.1</v>
      </c>
      <c r="N17" s="134">
        <v>20000000</v>
      </c>
      <c r="O17" s="137">
        <v>0.1</v>
      </c>
      <c r="P17" s="134">
        <v>48000000</v>
      </c>
      <c r="Q17" s="109">
        <v>0.1</v>
      </c>
      <c r="R17" s="135">
        <v>80000000</v>
      </c>
      <c r="S17" s="451">
        <f>I17+K17+M17+O17+Q17</f>
        <v>0.9999999999999999</v>
      </c>
      <c r="T17" s="451"/>
      <c r="U17" s="429"/>
    </row>
    <row r="18" spans="1:21" ht="66.75" customHeight="1">
      <c r="A18" s="446"/>
      <c r="B18" s="448" t="s">
        <v>132</v>
      </c>
      <c r="C18" s="449" t="s">
        <v>132</v>
      </c>
      <c r="D18" s="449" t="s">
        <v>132</v>
      </c>
      <c r="E18" s="450" t="s">
        <v>132</v>
      </c>
      <c r="F18" s="108" t="s">
        <v>145</v>
      </c>
      <c r="G18" s="169">
        <v>1</v>
      </c>
      <c r="H18" s="134">
        <v>55000000</v>
      </c>
      <c r="I18" s="132">
        <v>0.3</v>
      </c>
      <c r="J18" s="126" t="s">
        <v>113</v>
      </c>
      <c r="K18" s="137">
        <v>0.4</v>
      </c>
      <c r="L18" s="134">
        <v>39156000</v>
      </c>
      <c r="M18" s="137">
        <v>0.1</v>
      </c>
      <c r="N18" s="134">
        <v>25000000</v>
      </c>
      <c r="O18" s="137">
        <v>0.1</v>
      </c>
      <c r="P18" s="134">
        <v>50000000</v>
      </c>
      <c r="Q18" s="109">
        <v>0.1</v>
      </c>
      <c r="R18" s="135">
        <v>80000000</v>
      </c>
      <c r="S18" s="451">
        <f>I18+K18+M18+O18+Q18</f>
        <v>0.9999999999999999</v>
      </c>
      <c r="T18" s="451"/>
      <c r="U18" s="429"/>
    </row>
    <row r="19" spans="1:21" s="128" customFormat="1" ht="61.5" customHeight="1">
      <c r="A19" s="447"/>
      <c r="B19" s="448" t="s">
        <v>133</v>
      </c>
      <c r="C19" s="449" t="s">
        <v>133</v>
      </c>
      <c r="D19" s="449" t="s">
        <v>133</v>
      </c>
      <c r="E19" s="450" t="s">
        <v>133</v>
      </c>
      <c r="F19" s="108" t="s">
        <v>146</v>
      </c>
      <c r="G19" s="169">
        <v>1</v>
      </c>
      <c r="H19" s="134">
        <v>85000000</v>
      </c>
      <c r="I19" s="132">
        <v>0.5</v>
      </c>
      <c r="J19" s="126" t="s">
        <v>113</v>
      </c>
      <c r="K19" s="137">
        <v>0.2</v>
      </c>
      <c r="L19" s="134">
        <v>86000000</v>
      </c>
      <c r="M19" s="137">
        <v>0.1</v>
      </c>
      <c r="N19" s="134">
        <v>60000000</v>
      </c>
      <c r="O19" s="137">
        <v>0.1</v>
      </c>
      <c r="P19" s="134">
        <v>60000000</v>
      </c>
      <c r="Q19" s="109">
        <v>0.1</v>
      </c>
      <c r="R19" s="135">
        <v>80000000</v>
      </c>
      <c r="S19" s="451">
        <v>1</v>
      </c>
      <c r="T19" s="451"/>
      <c r="U19" s="429"/>
    </row>
    <row r="20" spans="1:21" s="128" customFormat="1" ht="55.5" customHeight="1">
      <c r="A20" s="445" t="s">
        <v>134</v>
      </c>
      <c r="B20" s="448" t="s">
        <v>135</v>
      </c>
      <c r="C20" s="449"/>
      <c r="D20" s="449"/>
      <c r="E20" s="450"/>
      <c r="F20" s="108" t="s">
        <v>147</v>
      </c>
      <c r="G20" s="170">
        <f>650/4</f>
        <v>162.5</v>
      </c>
      <c r="H20" s="474">
        <v>180000000</v>
      </c>
      <c r="I20" s="138">
        <v>800</v>
      </c>
      <c r="J20" s="126" t="s">
        <v>122</v>
      </c>
      <c r="K20" s="139">
        <v>650</v>
      </c>
      <c r="L20" s="134">
        <v>9000000</v>
      </c>
      <c r="M20" s="139">
        <v>650</v>
      </c>
      <c r="N20" s="134">
        <v>10000000</v>
      </c>
      <c r="O20" s="139">
        <v>650</v>
      </c>
      <c r="P20" s="134">
        <v>9381020</v>
      </c>
      <c r="Q20" s="139">
        <v>650</v>
      </c>
      <c r="R20" s="135">
        <v>9395180</v>
      </c>
      <c r="S20" s="453">
        <f aca="true" t="shared" si="0" ref="S20:S25">I20+K20+M20+O20+Q20</f>
        <v>3400</v>
      </c>
      <c r="T20" s="453"/>
      <c r="U20" s="441">
        <f>SUM(L20:L21)+SUM(N20:N21)+SUM(P20:P21)+SUM(R20:R21)</f>
        <v>56164300</v>
      </c>
    </row>
    <row r="21" spans="1:21" s="128" customFormat="1" ht="62.25" customHeight="1">
      <c r="A21" s="446"/>
      <c r="B21" s="448" t="s">
        <v>136</v>
      </c>
      <c r="C21" s="449" t="s">
        <v>136</v>
      </c>
      <c r="D21" s="449" t="s">
        <v>136</v>
      </c>
      <c r="E21" s="450" t="s">
        <v>136</v>
      </c>
      <c r="F21" s="108" t="s">
        <v>148</v>
      </c>
      <c r="G21" s="170">
        <v>100</v>
      </c>
      <c r="H21" s="475"/>
      <c r="I21" s="138">
        <v>3400</v>
      </c>
      <c r="J21" s="126" t="s">
        <v>122</v>
      </c>
      <c r="K21" s="139">
        <v>400</v>
      </c>
      <c r="L21" s="134">
        <v>4000000</v>
      </c>
      <c r="M21" s="139">
        <v>400</v>
      </c>
      <c r="N21" s="134">
        <v>5000000</v>
      </c>
      <c r="O21" s="139">
        <v>50</v>
      </c>
      <c r="P21" s="134">
        <v>4690510</v>
      </c>
      <c r="Q21" s="139">
        <v>400</v>
      </c>
      <c r="R21" s="135">
        <v>4697590</v>
      </c>
      <c r="S21" s="453">
        <f t="shared" si="0"/>
        <v>4650</v>
      </c>
      <c r="T21" s="453"/>
      <c r="U21" s="429"/>
    </row>
    <row r="22" spans="1:21" s="128" customFormat="1" ht="58.5" customHeight="1">
      <c r="A22" s="447"/>
      <c r="B22" s="448" t="s">
        <v>137</v>
      </c>
      <c r="C22" s="449" t="s">
        <v>137</v>
      </c>
      <c r="D22" s="449" t="s">
        <v>137</v>
      </c>
      <c r="E22" s="450" t="s">
        <v>137</v>
      </c>
      <c r="F22" s="140" t="s">
        <v>149</v>
      </c>
      <c r="G22" s="171">
        <v>1</v>
      </c>
      <c r="H22" s="476"/>
      <c r="I22" s="107">
        <v>0</v>
      </c>
      <c r="J22" s="141" t="s">
        <v>113</v>
      </c>
      <c r="K22" s="137">
        <v>0.1</v>
      </c>
      <c r="L22" s="134">
        <v>89000000</v>
      </c>
      <c r="M22" s="137">
        <v>0.2</v>
      </c>
      <c r="N22" s="134">
        <v>76000000</v>
      </c>
      <c r="O22" s="137">
        <v>0.3</v>
      </c>
      <c r="P22" s="134">
        <f>76000000-71530</f>
        <v>75928470</v>
      </c>
      <c r="Q22" s="137">
        <v>0.4</v>
      </c>
      <c r="R22" s="135">
        <v>135907230</v>
      </c>
      <c r="S22" s="452">
        <f t="shared" si="0"/>
        <v>1</v>
      </c>
      <c r="T22" s="452"/>
      <c r="U22" s="136">
        <f aca="true" t="shared" si="1" ref="U22:U29">L22+N22+P22+R22</f>
        <v>376835700</v>
      </c>
    </row>
    <row r="23" spans="1:21" s="128" customFormat="1" ht="53.25" customHeight="1">
      <c r="A23" s="454" t="s">
        <v>175</v>
      </c>
      <c r="B23" s="457" t="s">
        <v>138</v>
      </c>
      <c r="C23" s="458"/>
      <c r="D23" s="458"/>
      <c r="E23" s="459"/>
      <c r="F23" s="108" t="s">
        <v>150</v>
      </c>
      <c r="G23" s="169">
        <v>1</v>
      </c>
      <c r="H23" s="474">
        <v>870000000</v>
      </c>
      <c r="I23" s="132">
        <v>0.7</v>
      </c>
      <c r="J23" s="133" t="s">
        <v>113</v>
      </c>
      <c r="K23" s="137">
        <v>0.1</v>
      </c>
      <c r="L23" s="134">
        <f>371500000+221690436</f>
        <v>593190436</v>
      </c>
      <c r="M23" s="137">
        <v>0.1</v>
      </c>
      <c r="N23" s="134">
        <v>150000000</v>
      </c>
      <c r="O23" s="137">
        <v>0.05</v>
      </c>
      <c r="P23" s="134">
        <v>93810200</v>
      </c>
      <c r="Q23" s="137">
        <v>0.05</v>
      </c>
      <c r="R23" s="144">
        <f>270665372+55000000</f>
        <v>325665372</v>
      </c>
      <c r="S23" s="452">
        <f t="shared" si="0"/>
        <v>1</v>
      </c>
      <c r="T23" s="452"/>
      <c r="U23" s="152">
        <f t="shared" si="1"/>
        <v>1162666008</v>
      </c>
    </row>
    <row r="24" spans="1:21" s="128" customFormat="1" ht="77.25" customHeight="1">
      <c r="A24" s="455"/>
      <c r="B24" s="457" t="s">
        <v>139</v>
      </c>
      <c r="C24" s="458" t="s">
        <v>139</v>
      </c>
      <c r="D24" s="458" t="s">
        <v>139</v>
      </c>
      <c r="E24" s="459" t="s">
        <v>139</v>
      </c>
      <c r="F24" s="108" t="s">
        <v>151</v>
      </c>
      <c r="G24" s="169">
        <v>1</v>
      </c>
      <c r="H24" s="475"/>
      <c r="I24" s="132">
        <v>0.4</v>
      </c>
      <c r="J24" s="133" t="s">
        <v>113</v>
      </c>
      <c r="K24" s="137">
        <v>0.1</v>
      </c>
      <c r="L24" s="134">
        <v>7000000</v>
      </c>
      <c r="M24" s="137">
        <v>0.2</v>
      </c>
      <c r="N24" s="134">
        <v>20000000</v>
      </c>
      <c r="O24" s="137">
        <v>0.2</v>
      </c>
      <c r="P24" s="134">
        <v>38762040</v>
      </c>
      <c r="Q24" s="137">
        <v>0.1</v>
      </c>
      <c r="R24" s="135">
        <v>80000000</v>
      </c>
      <c r="S24" s="452">
        <f t="shared" si="0"/>
        <v>0.9999999999999999</v>
      </c>
      <c r="T24" s="452"/>
      <c r="U24" s="152">
        <f t="shared" si="1"/>
        <v>145762040</v>
      </c>
    </row>
    <row r="25" spans="1:21" s="128" customFormat="1" ht="78.75" customHeight="1">
      <c r="A25" s="455"/>
      <c r="B25" s="457" t="s">
        <v>140</v>
      </c>
      <c r="C25" s="458" t="s">
        <v>140</v>
      </c>
      <c r="D25" s="458" t="s">
        <v>140</v>
      </c>
      <c r="E25" s="459" t="s">
        <v>140</v>
      </c>
      <c r="F25" s="108" t="s">
        <v>152</v>
      </c>
      <c r="G25" s="169">
        <v>1</v>
      </c>
      <c r="H25" s="475"/>
      <c r="I25" s="132">
        <v>0.8</v>
      </c>
      <c r="J25" s="133" t="s">
        <v>113</v>
      </c>
      <c r="K25" s="137">
        <v>0.05</v>
      </c>
      <c r="L25" s="134">
        <v>0</v>
      </c>
      <c r="M25" s="137">
        <v>0.05</v>
      </c>
      <c r="N25" s="134">
        <v>350000000</v>
      </c>
      <c r="O25" s="137">
        <v>0.05</v>
      </c>
      <c r="P25" s="134">
        <f>175240800+18376760</f>
        <v>193617560</v>
      </c>
      <c r="Q25" s="137">
        <v>0.05</v>
      </c>
      <c r="R25" s="135">
        <v>80000000</v>
      </c>
      <c r="S25" s="467">
        <f t="shared" si="0"/>
        <v>1.0000000000000002</v>
      </c>
      <c r="T25" s="468"/>
      <c r="U25" s="152">
        <f t="shared" si="1"/>
        <v>623617560</v>
      </c>
    </row>
    <row r="26" spans="1:21" s="128" customFormat="1" ht="78.75" customHeight="1">
      <c r="A26" s="455"/>
      <c r="B26" s="457" t="s">
        <v>141</v>
      </c>
      <c r="C26" s="458" t="s">
        <v>141</v>
      </c>
      <c r="D26" s="458" t="s">
        <v>141</v>
      </c>
      <c r="E26" s="459" t="s">
        <v>141</v>
      </c>
      <c r="F26" s="108" t="s">
        <v>153</v>
      </c>
      <c r="G26" s="169">
        <v>1</v>
      </c>
      <c r="H26" s="475"/>
      <c r="I26" s="132">
        <v>1</v>
      </c>
      <c r="J26" s="133" t="s">
        <v>113</v>
      </c>
      <c r="K26" s="132">
        <v>1</v>
      </c>
      <c r="L26" s="134">
        <v>50000000</v>
      </c>
      <c r="M26" s="132">
        <v>1</v>
      </c>
      <c r="N26" s="134">
        <v>90000000</v>
      </c>
      <c r="O26" s="132">
        <v>1</v>
      </c>
      <c r="P26" s="134">
        <v>93810200</v>
      </c>
      <c r="Q26" s="132">
        <v>1</v>
      </c>
      <c r="R26" s="135">
        <v>140000000</v>
      </c>
      <c r="S26" s="467">
        <v>1</v>
      </c>
      <c r="T26" s="468"/>
      <c r="U26" s="152">
        <f t="shared" si="1"/>
        <v>373810200</v>
      </c>
    </row>
    <row r="27" spans="1:21" s="128" customFormat="1" ht="131.25" customHeight="1">
      <c r="A27" s="456"/>
      <c r="B27" s="457" t="s">
        <v>176</v>
      </c>
      <c r="C27" s="458"/>
      <c r="D27" s="458"/>
      <c r="E27" s="459"/>
      <c r="F27" s="108" t="s">
        <v>177</v>
      </c>
      <c r="G27" s="169">
        <v>1</v>
      </c>
      <c r="H27" s="476"/>
      <c r="I27" s="153">
        <v>0</v>
      </c>
      <c r="J27" s="133" t="s">
        <v>178</v>
      </c>
      <c r="K27" s="153">
        <v>0</v>
      </c>
      <c r="L27" s="134"/>
      <c r="M27" s="153">
        <v>0.06</v>
      </c>
      <c r="N27" s="134"/>
      <c r="O27" s="132"/>
      <c r="P27" s="132"/>
      <c r="Q27" s="153">
        <v>6</v>
      </c>
      <c r="R27" s="135">
        <v>206949028</v>
      </c>
      <c r="S27" s="469">
        <v>6</v>
      </c>
      <c r="T27" s="470"/>
      <c r="U27" s="152">
        <f t="shared" si="1"/>
        <v>206949028</v>
      </c>
    </row>
    <row r="28" spans="1:21" s="128" customFormat="1" ht="78.75" customHeight="1">
      <c r="A28" s="446" t="s">
        <v>167</v>
      </c>
      <c r="B28" s="462" t="s">
        <v>168</v>
      </c>
      <c r="C28" s="463"/>
      <c r="D28" s="463"/>
      <c r="E28" s="464"/>
      <c r="F28" s="108" t="s">
        <v>170</v>
      </c>
      <c r="G28" s="169">
        <v>1</v>
      </c>
      <c r="H28" s="474">
        <v>55000000</v>
      </c>
      <c r="I28" s="132">
        <v>0</v>
      </c>
      <c r="J28" s="126" t="s">
        <v>113</v>
      </c>
      <c r="K28" s="132">
        <v>1</v>
      </c>
      <c r="L28" s="134">
        <v>0</v>
      </c>
      <c r="M28" s="132">
        <v>0</v>
      </c>
      <c r="N28" s="134">
        <v>0</v>
      </c>
      <c r="O28" s="132">
        <v>0</v>
      </c>
      <c r="P28" s="134">
        <v>0</v>
      </c>
      <c r="Q28" s="132">
        <v>0</v>
      </c>
      <c r="R28" s="135">
        <v>28000000</v>
      </c>
      <c r="S28" s="460">
        <v>1</v>
      </c>
      <c r="T28" s="461"/>
      <c r="U28" s="136">
        <f t="shared" si="1"/>
        <v>28000000</v>
      </c>
    </row>
    <row r="29" spans="1:21" s="128" customFormat="1" ht="78.75" customHeight="1">
      <c r="A29" s="447"/>
      <c r="B29" s="462" t="s">
        <v>169</v>
      </c>
      <c r="C29" s="463" t="s">
        <v>169</v>
      </c>
      <c r="D29" s="463" t="s">
        <v>169</v>
      </c>
      <c r="E29" s="464" t="s">
        <v>169</v>
      </c>
      <c r="F29" s="108" t="s">
        <v>171</v>
      </c>
      <c r="G29" s="169">
        <v>1</v>
      </c>
      <c r="H29" s="475"/>
      <c r="I29" s="132">
        <v>0</v>
      </c>
      <c r="J29" s="126" t="s">
        <v>113</v>
      </c>
      <c r="K29" s="132">
        <v>1</v>
      </c>
      <c r="L29" s="134">
        <v>0</v>
      </c>
      <c r="M29" s="132">
        <v>0</v>
      </c>
      <c r="N29" s="134">
        <v>0</v>
      </c>
      <c r="O29" s="132">
        <v>0</v>
      </c>
      <c r="P29" s="134">
        <v>0</v>
      </c>
      <c r="Q29" s="132">
        <v>0</v>
      </c>
      <c r="R29" s="135">
        <v>27000000</v>
      </c>
      <c r="S29" s="460">
        <v>1</v>
      </c>
      <c r="T29" s="461"/>
      <c r="U29" s="136">
        <f t="shared" si="1"/>
        <v>27000000</v>
      </c>
    </row>
    <row r="30" spans="1:21" s="148" customFormat="1" ht="23.25" customHeight="1">
      <c r="A30" s="471" t="s">
        <v>75</v>
      </c>
      <c r="B30" s="472"/>
      <c r="C30" s="472"/>
      <c r="D30" s="472"/>
      <c r="E30" s="472"/>
      <c r="F30" s="473"/>
      <c r="G30" s="146"/>
      <c r="H30" s="147">
        <f>SUM(H15:H29)</f>
        <v>1395000000</v>
      </c>
      <c r="I30" s="146"/>
      <c r="J30" s="146"/>
      <c r="K30" s="146"/>
      <c r="L30" s="147">
        <f>SUM(L15:L29)</f>
        <v>914805225</v>
      </c>
      <c r="M30" s="146"/>
      <c r="N30" s="147">
        <f>SUM(N15:N29)</f>
        <v>860000000</v>
      </c>
      <c r="O30" s="146"/>
      <c r="P30" s="147">
        <f>SUM(P15:P29)</f>
        <v>762000000</v>
      </c>
      <c r="Q30" s="106"/>
      <c r="R30" s="147">
        <f>SUM(R15:R29)</f>
        <v>1345325200</v>
      </c>
      <c r="S30" s="465"/>
      <c r="T30" s="466"/>
      <c r="U30" s="147">
        <f>SUM(U15:U26)</f>
        <v>3620181397</v>
      </c>
    </row>
    <row r="31" spans="2:3" ht="12.75">
      <c r="B31" s="149"/>
      <c r="C31" s="149"/>
    </row>
    <row r="32" ht="12.75">
      <c r="D32" s="129"/>
    </row>
    <row r="33" ht="12.75">
      <c r="I33" s="151"/>
    </row>
    <row r="36" spans="10:21" ht="12.75"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0:21" ht="12.75"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0:21" ht="12.75">
      <c r="J38" s="15"/>
      <c r="K38" s="15"/>
      <c r="L38" s="15"/>
      <c r="M38" s="15"/>
      <c r="N38" s="15"/>
      <c r="O38" s="15"/>
      <c r="P38" s="15"/>
      <c r="Q38" s="14"/>
      <c r="R38" s="14"/>
      <c r="S38" s="14"/>
      <c r="T38" s="14"/>
      <c r="U38" s="14"/>
    </row>
    <row r="39" spans="10:21" ht="12.75">
      <c r="J39" s="15"/>
      <c r="K39" s="15"/>
      <c r="L39" s="15"/>
      <c r="M39" s="15"/>
      <c r="N39" s="15"/>
      <c r="O39" s="15"/>
      <c r="P39" s="15"/>
      <c r="Q39" s="14"/>
      <c r="R39" s="14"/>
      <c r="S39" s="14"/>
      <c r="T39" s="14"/>
      <c r="U39" s="14"/>
    </row>
    <row r="40" spans="10:21" ht="12.75">
      <c r="J40" s="15"/>
      <c r="K40" s="15"/>
      <c r="L40" s="15"/>
      <c r="M40" s="15"/>
      <c r="N40" s="15"/>
      <c r="O40" s="15"/>
      <c r="P40" s="15"/>
      <c r="Q40" s="14"/>
      <c r="R40" s="14"/>
      <c r="S40" s="14"/>
      <c r="T40" s="14"/>
      <c r="U40" s="14"/>
    </row>
    <row r="41" spans="10:21" ht="12.75">
      <c r="J41" s="15"/>
      <c r="K41" s="15"/>
      <c r="L41" s="15"/>
      <c r="M41" s="15"/>
      <c r="N41" s="15"/>
      <c r="O41" s="15"/>
      <c r="P41" s="15"/>
      <c r="Q41" s="14"/>
      <c r="R41" s="14"/>
      <c r="S41" s="14"/>
      <c r="T41" s="14"/>
      <c r="U41" s="14"/>
    </row>
    <row r="42" spans="10:21" ht="12.75"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0:21" ht="12.75"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0:21" ht="12.75"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0:21" ht="12.75"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0:21" ht="12.75"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0:21" ht="12.75"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0:21" ht="12.75"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0:21" ht="12.75"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0:21" ht="12.75"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</sheetData>
  <sheetProtection/>
  <mergeCells count="70">
    <mergeCell ref="A30:F30"/>
    <mergeCell ref="H23:H27"/>
    <mergeCell ref="H20:H22"/>
    <mergeCell ref="H28:H29"/>
    <mergeCell ref="A28:A29"/>
    <mergeCell ref="B28:E28"/>
    <mergeCell ref="B24:E24"/>
    <mergeCell ref="S28:T28"/>
    <mergeCell ref="B29:E29"/>
    <mergeCell ref="S29:T29"/>
    <mergeCell ref="S30:T30"/>
    <mergeCell ref="B25:E25"/>
    <mergeCell ref="S25:T25"/>
    <mergeCell ref="B26:E26"/>
    <mergeCell ref="S26:T26"/>
    <mergeCell ref="B27:E27"/>
    <mergeCell ref="S27:T27"/>
    <mergeCell ref="U20:U21"/>
    <mergeCell ref="B21:E21"/>
    <mergeCell ref="S21:T21"/>
    <mergeCell ref="B22:E22"/>
    <mergeCell ref="S22:T22"/>
    <mergeCell ref="B23:E23"/>
    <mergeCell ref="S23:T23"/>
    <mergeCell ref="S24:T24"/>
    <mergeCell ref="S18:T18"/>
    <mergeCell ref="B19:E19"/>
    <mergeCell ref="S19:T19"/>
    <mergeCell ref="A20:A22"/>
    <mergeCell ref="B20:E20"/>
    <mergeCell ref="S20:T20"/>
    <mergeCell ref="A23:A27"/>
    <mergeCell ref="A15:A16"/>
    <mergeCell ref="B15:E15"/>
    <mergeCell ref="S15:T15"/>
    <mergeCell ref="U15:U19"/>
    <mergeCell ref="B16:E16"/>
    <mergeCell ref="S16:T16"/>
    <mergeCell ref="A17:A19"/>
    <mergeCell ref="B17:E17"/>
    <mergeCell ref="S17:T17"/>
    <mergeCell ref="B18:E18"/>
    <mergeCell ref="A12:A14"/>
    <mergeCell ref="B12:E14"/>
    <mergeCell ref="F12:F14"/>
    <mergeCell ref="I12:I14"/>
    <mergeCell ref="J12:J14"/>
    <mergeCell ref="K12:U13"/>
    <mergeCell ref="S14:T14"/>
    <mergeCell ref="G12:G14"/>
    <mergeCell ref="H12:H14"/>
    <mergeCell ref="A9:D9"/>
    <mergeCell ref="E9:U9"/>
    <mergeCell ref="A10:D10"/>
    <mergeCell ref="E10:U10"/>
    <mergeCell ref="A11:D11"/>
    <mergeCell ref="E11:U11"/>
    <mergeCell ref="A5:U5"/>
    <mergeCell ref="A6:U6"/>
    <mergeCell ref="A7:D7"/>
    <mergeCell ref="E7:U7"/>
    <mergeCell ref="A8:D8"/>
    <mergeCell ref="E8:U8"/>
    <mergeCell ref="A1:C4"/>
    <mergeCell ref="D1:Q2"/>
    <mergeCell ref="S1:U1"/>
    <mergeCell ref="S2:U2"/>
    <mergeCell ref="D3:Q4"/>
    <mergeCell ref="T3:U3"/>
    <mergeCell ref="T4:U4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TATIANA</cp:lastModifiedBy>
  <cp:lastPrinted>2016-05-03T19:32:30Z</cp:lastPrinted>
  <dcterms:created xsi:type="dcterms:W3CDTF">2009-04-02T20:41:07Z</dcterms:created>
  <dcterms:modified xsi:type="dcterms:W3CDTF">2020-05-08T13:55:58Z</dcterms:modified>
  <cp:category/>
  <cp:version/>
  <cp:contentType/>
  <cp:contentStatus/>
</cp:coreProperties>
</file>