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9570" firstSheet="1" activeTab="3"/>
  </bookViews>
  <sheets>
    <sheet name="POA H.A." sheetId="1" r:id="rId1"/>
    <sheet name="POA H.B." sheetId="2" r:id="rId2"/>
    <sheet name="POA H.C. " sheetId="3" r:id="rId3"/>
    <sheet name="POA H.D." sheetId="4" r:id="rId4"/>
  </sheets>
  <externalReferences>
    <externalReference r:id="rId7"/>
    <externalReference r:id="rId8"/>
  </externalReferences>
  <definedNames>
    <definedName name="_xlnm.Print_Area" localSheetId="0">'POA H.A.'!$A$1:$P$29</definedName>
    <definedName name="_xlnm.Print_Titles" localSheetId="1">'POA H.B.'!$1:$8</definedName>
  </definedNames>
  <calcPr fullCalcOnLoad="1"/>
</workbook>
</file>

<file path=xl/comments1.xml><?xml version="1.0" encoding="utf-8"?>
<comments xmlns="http://schemas.openxmlformats.org/spreadsheetml/2006/main">
  <authors>
    <author>grodriguez</author>
    <author>Celia Vel?squez</author>
  </authors>
  <commentList>
    <comment ref="L12" authorId="0">
      <text>
        <r>
          <rPr>
            <b/>
            <sz val="9"/>
            <rFont val="Tahoma"/>
            <family val="2"/>
          </rPr>
          <t>CADA ACTIVIDAD POA DEBE TENER SU PRESUPUESTO INDEPENDIENTE</t>
        </r>
      </text>
    </comment>
    <comment ref="B12" authorId="1">
      <text>
        <r>
          <rPr>
            <sz val="9"/>
            <rFont val="Tahoma"/>
            <family val="2"/>
          </rPr>
          <t xml:space="preserve">Inserte las filas que sean necesarias
</t>
        </r>
      </text>
    </comment>
  </commentList>
</comments>
</file>

<file path=xl/sharedStrings.xml><?xml version="1.0" encoding="utf-8"?>
<sst xmlns="http://schemas.openxmlformats.org/spreadsheetml/2006/main" count="402" uniqueCount="193">
  <si>
    <t>PRESUPUESTO</t>
  </si>
  <si>
    <t>VALOR ($)</t>
  </si>
  <si>
    <t>PROYECTO:</t>
  </si>
  <si>
    <t xml:space="preserve">LINEA ESTRATEGICA DEL PGAR: </t>
  </si>
  <si>
    <t>(+ o -)</t>
  </si>
  <si>
    <t>No.</t>
  </si>
  <si>
    <t>LOCALIZACION  (Región, municipio, zona o área)</t>
  </si>
  <si>
    <t>INDICADORES CLAVES DE RENDIMIENTO O GESTION</t>
  </si>
  <si>
    <t>POA</t>
  </si>
  <si>
    <t>TOTAL</t>
  </si>
  <si>
    <t>ELABORÓ</t>
  </si>
  <si>
    <t>NOMBRE</t>
  </si>
  <si>
    <t>CARGO / ROL</t>
  </si>
  <si>
    <t>FECHA</t>
  </si>
  <si>
    <t>CORPORACIÓN AUTONOMA REGIONAL DE BOYACÁ</t>
  </si>
  <si>
    <t xml:space="preserve">CONCEPTO </t>
  </si>
  <si>
    <t xml:space="preserve">PERFIL </t>
  </si>
  <si>
    <t>CANTIDAD</t>
  </si>
  <si>
    <t>VALOR MENSUAL $</t>
  </si>
  <si>
    <t>No. DE MESES</t>
  </si>
  <si>
    <t>VALOR TOTAL $</t>
  </si>
  <si>
    <t>CRONOGRAMA DE ADQUISICION</t>
  </si>
  <si>
    <t>ENERO</t>
  </si>
  <si>
    <t>MARZO</t>
  </si>
  <si>
    <t>ABRIL</t>
  </si>
  <si>
    <t>MAYO</t>
  </si>
  <si>
    <t>JUNIO</t>
  </si>
  <si>
    <t>JULIO</t>
  </si>
  <si>
    <t>AGOSTO</t>
  </si>
  <si>
    <t>SUBTOTAL $</t>
  </si>
  <si>
    <t xml:space="preserve">MATERIALES E INSUMOS </t>
  </si>
  <si>
    <t>DESCRIPCIÓN</t>
  </si>
  <si>
    <t>UNIDAD</t>
  </si>
  <si>
    <t>VALOR UNITARIO $</t>
  </si>
  <si>
    <t>MAQUINARIA Y EQUIPOS</t>
  </si>
  <si>
    <t>UNIDAD DE MEDIDA</t>
  </si>
  <si>
    <t>VALOR TOTAL</t>
  </si>
  <si>
    <t>SOFTWARE (LICENCIAS )</t>
  </si>
  <si>
    <t xml:space="preserve">CONVENIOS </t>
  </si>
  <si>
    <t>PLAZO</t>
  </si>
  <si>
    <t>APORTE CORPOBOYACA</t>
  </si>
  <si>
    <t>APORTE CONTRAPARTIDA</t>
  </si>
  <si>
    <t>ENTE EJECUTOR</t>
  </si>
  <si>
    <t>CONSULTORIAS</t>
  </si>
  <si>
    <t>OTROS SERVICIOS</t>
  </si>
  <si>
    <t>NOMBRE DEL PROYECTO</t>
  </si>
  <si>
    <t>LINEA ESTRATEGICA PGAR</t>
  </si>
  <si>
    <t>PROGRAMA</t>
  </si>
  <si>
    <t>TOTAL ELEMENTOS</t>
  </si>
  <si>
    <t>CORPORACIÓN AUTÓNOMA REGIONAL DE BOYACÁ</t>
  </si>
  <si>
    <t>SISTEMA INTEGRADO DE GESTIÓN DE LA CALIDAD</t>
  </si>
  <si>
    <t>FORMULACIÓN, EVALUACIÓN Y SEGUIMIENTO A LA GESTIÓN MISIONAL</t>
  </si>
  <si>
    <t>FORMATO DE REGISTRO</t>
  </si>
  <si>
    <t>FEV-16</t>
  </si>
  <si>
    <t>PLAN OPERATIVO ANUAL DE INVERSIÓN</t>
  </si>
  <si>
    <t>SEPT.</t>
  </si>
  <si>
    <t>OCT.</t>
  </si>
  <si>
    <t>NOV.</t>
  </si>
  <si>
    <t>DIC.</t>
  </si>
  <si>
    <t>FEB.</t>
  </si>
  <si>
    <t>PROGRAMA PLAN DE ACCIÓN:</t>
  </si>
  <si>
    <t>RUBRO PRESUPUESTAL:</t>
  </si>
  <si>
    <t>PA</t>
  </si>
  <si>
    <t>METAS Y COSTOS DEL PROYECTO</t>
  </si>
  <si>
    <t>DESCRIPCIÓN CAMBIO</t>
  </si>
  <si>
    <t>FORMULACIÓN, EVALUACIÓN Y SEGUIMIENTO A LA GESTION MISIONAL</t>
  </si>
  <si>
    <t>Página 1 de 4</t>
  </si>
  <si>
    <t>Página 2 de 4</t>
  </si>
  <si>
    <t>Página 3 de 4</t>
  </si>
  <si>
    <t>Página 4 de 4</t>
  </si>
  <si>
    <t>DESCRIPCION DEL ELEMENTO</t>
  </si>
  <si>
    <t>CODIGO ALMACEN</t>
  </si>
  <si>
    <t>VALOR TOTAL  $</t>
  </si>
  <si>
    <t>FIRMA</t>
  </si>
  <si>
    <t>INDICADOR</t>
  </si>
  <si>
    <t>TOTAL RECURSOS DE INVERSION  (en miles de pesos)</t>
  </si>
  <si>
    <t>TOTAL META FISICA</t>
  </si>
  <si>
    <t>Profesional especializado</t>
  </si>
  <si>
    <t>Profesional universitario</t>
  </si>
  <si>
    <t>Tecnico</t>
  </si>
  <si>
    <t>Asistencial</t>
  </si>
  <si>
    <t>GRADO</t>
  </si>
  <si>
    <t>VALOR ANUAL</t>
  </si>
  <si>
    <t>Asesor</t>
  </si>
  <si>
    <t>CODIGO</t>
  </si>
  <si>
    <t>DENOMINACION</t>
  </si>
  <si>
    <t>VERSION</t>
  </si>
  <si>
    <t>APROBÓ</t>
  </si>
  <si>
    <t>PLANTA PERSONAL  (SI APLICA)</t>
  </si>
  <si>
    <t>GASTOS OPERATIVOS</t>
  </si>
  <si>
    <t>TOTAL $</t>
  </si>
  <si>
    <t>Viaticos</t>
  </si>
  <si>
    <t>Adición / reducción (1):</t>
  </si>
  <si>
    <t>Adición / reducción (2):</t>
  </si>
  <si>
    <t>Adición / reducción (3):</t>
  </si>
  <si>
    <t>EVALUACIÓN MISIONAL</t>
  </si>
  <si>
    <t>FUENTE DE RECURSOS $</t>
  </si>
  <si>
    <t>PERSONAL EXTERNO</t>
  </si>
  <si>
    <t>Transporte (Camionetas)</t>
  </si>
  <si>
    <t>Papeleria y útiles de oficina</t>
  </si>
  <si>
    <t>TOTAL PROGRAMADO</t>
  </si>
  <si>
    <t>A. - PLAN OPERATIVO ANUAL DE INVERSIÓN</t>
  </si>
  <si>
    <t>D. - MATRIZ DE ACCIONES OPERATIVAS PROYECTO</t>
  </si>
  <si>
    <t xml:space="preserve">Presupuesto asignado: </t>
  </si>
  <si>
    <t>SUBPROGRAMA</t>
  </si>
  <si>
    <t>OBJETIVO DEL SUBPROGRAMA</t>
  </si>
  <si>
    <t>ACTIVIDAD</t>
  </si>
  <si>
    <t>LINEA BASE</t>
  </si>
  <si>
    <t>SUBPROGRAMA PLAN DE ACCION:</t>
  </si>
  <si>
    <t>ACTIVIDADES POA</t>
  </si>
  <si>
    <t>SUBTOTAL</t>
  </si>
  <si>
    <t>PROYECTO</t>
  </si>
  <si>
    <t>TOTAL COSTOS PROYECTOS</t>
  </si>
  <si>
    <t>Porcentaje</t>
  </si>
  <si>
    <t>METAS AÑO 2016</t>
  </si>
  <si>
    <t>COSTOS PORYECTOS  AÑO 2016</t>
  </si>
  <si>
    <t>METAS AÑO 2017</t>
  </si>
  <si>
    <t>COSTOS PORYECTOS  AÑO 2017</t>
  </si>
  <si>
    <t>METAS AÑO 2018</t>
  </si>
  <si>
    <t>COSTOS PORYECTOS  AÑO 2018</t>
  </si>
  <si>
    <t>COSTOS PORYECTOS  AÑO  2019</t>
  </si>
  <si>
    <t>METAS AÑO  2019</t>
  </si>
  <si>
    <t>Número</t>
  </si>
  <si>
    <t>FORTALECIMIENTO DEL SINA PARA LA GESTIÓN AMBIENTAL</t>
  </si>
  <si>
    <t xml:space="preserve"> Comunicación, Educación y Participación.</t>
  </si>
  <si>
    <t xml:space="preserve"> Formación de una Cultura Para la Sostenibilidad Ambiental</t>
  </si>
  <si>
    <t>Fortalecer la Educación Ambiental, como eje estratégico para el empoderamiento de la comunidad y la participación dirigida a contribuir con la construcción sostenible del territorio desde lo socioambiental.</t>
  </si>
  <si>
    <t>Educación ambiental</t>
  </si>
  <si>
    <t>Desarrollo de procesos educativos y fortalecimiento de la cultura ambiental a través de Jóvenes de Ambiente</t>
  </si>
  <si>
    <t>Promover la estrategia "Recuperando Sueños" en las instituciones educativas</t>
  </si>
  <si>
    <t>Diseño y elaboración de  materiales pedagógicos; producción y emisión de contenidos audiovisuales como parte de campañas de sensibilización y educación ambiental</t>
  </si>
  <si>
    <t>Estímulo y reconocimiento a la gestión ambiental</t>
  </si>
  <si>
    <t>Fortalecimiento del comité interinstitucional de educación ambiental de Boyacá en apoyo al Plan Departamental de Educación ambiental</t>
  </si>
  <si>
    <t xml:space="preserve">Fortalecimiento de las ONG´s ambientales </t>
  </si>
  <si>
    <t>Asistencia técnica a CIDEAS, PRAES Y PROCEDAS</t>
  </si>
  <si>
    <t>Fortalecimiento organizativo y operativo de los CIDEAS Municipales</t>
  </si>
  <si>
    <t>Acompañar procesos de educación no formal en la formulación y educación de PROCEDAS</t>
  </si>
  <si>
    <t>Apoyo a la educación formal en la formulación y ejecución de los PRAES</t>
  </si>
  <si>
    <t>Número de propuestas educativas de cultura ambiental implementadas</t>
  </si>
  <si>
    <t>Número de instituciones educativas con la "Recuperando Sueños"  adoptada</t>
  </si>
  <si>
    <t>Número de campañas de educación ambiental con materiales elaborados</t>
  </si>
  <si>
    <t xml:space="preserve">Número de reconocimientos a la gestión ambiental entregados </t>
  </si>
  <si>
    <t xml:space="preserve">Porcentaje de Cumplimiento de acciones en los Planes Territoriales de  Educación Ambiental </t>
  </si>
  <si>
    <t>Número de estrategias implementadas para fortalecer a las ONG´s ambientales de la Jurisdicción.</t>
  </si>
  <si>
    <t xml:space="preserve">Porcentaje de CIDEAS Municipales asesorados y apoyados </t>
  </si>
  <si>
    <t>Número de PROCEDAS promovidos</t>
  </si>
  <si>
    <t xml:space="preserve">Número de proyectos de educación ambiental promovidos </t>
  </si>
  <si>
    <t>PGN</t>
  </si>
  <si>
    <t>TUAS</t>
  </si>
  <si>
    <t>TERMICA</t>
  </si>
  <si>
    <t>HIDROSOGAMOSO</t>
  </si>
  <si>
    <t>CARTERA TRC</t>
  </si>
  <si>
    <t>ACTIVIDADES PA</t>
  </si>
  <si>
    <t>Comunicación, Educación y Participación.</t>
  </si>
  <si>
    <t>S0BRETASA</t>
  </si>
  <si>
    <t>JORGE EDUARDO PARRA</t>
  </si>
  <si>
    <t>LUZ DEYANIRA GONZALEZ CASTILLO</t>
  </si>
  <si>
    <t>Jefe de Oficina de Cultura Ambiental</t>
  </si>
  <si>
    <t>Responsable proceso Evaluación Misional</t>
  </si>
  <si>
    <t>Versión 0</t>
  </si>
  <si>
    <t xml:space="preserve">CARTERA SOBRETASA MULTAS Y SANCIONES, SALVOCONDUCTOS Y SEG. AMB </t>
  </si>
  <si>
    <t>EXCEDENTES FINANCIEROS  SOBRETASA</t>
  </si>
  <si>
    <t>HIDRO-CHIVOR</t>
  </si>
  <si>
    <t>METAS AÑO 2019</t>
  </si>
  <si>
    <r>
      <t>B. - PROGRAMACION PLAN DE NECESIDADES  AÑO</t>
    </r>
    <r>
      <rPr>
        <b/>
        <sz val="14"/>
        <color indexed="8"/>
        <rFont val="Arial"/>
        <family val="2"/>
      </rPr>
      <t xml:space="preserve"> 2019</t>
    </r>
  </si>
  <si>
    <t>C. - PROGRAMACION BIENES Y SERVICIOS  ALMACÉN AÑO 2019</t>
  </si>
  <si>
    <t>VALOR UNITARIO Incluido IVA $ 
2019</t>
  </si>
  <si>
    <t>Implementacion de estrategias educativo ambientales  en el fortalecimiento organizativo y operativo de los CIDEAS Municipales</t>
  </si>
  <si>
    <t xml:space="preserve"> Jurisdiccion de Corpoboyacá</t>
  </si>
  <si>
    <t>(No. De estrategias implementadas/No. De estrategias programadas)*100%</t>
  </si>
  <si>
    <t>ONG</t>
  </si>
  <si>
    <t>7 MESES</t>
  </si>
  <si>
    <t xml:space="preserve">Global </t>
  </si>
  <si>
    <t>Contrato de servcio logistico para fortalecimeinto de los CIDEA Municipales</t>
  </si>
  <si>
    <t>Formulacion Plan Operativo, Según Acuerdo 07 del 13/12//2018</t>
  </si>
  <si>
    <t>Gastos de transporte</t>
  </si>
  <si>
    <t>110010005</t>
  </si>
  <si>
    <t>Banderitas adhesivas semitransparente de 5 colores x 25 unidades c/u</t>
  </si>
  <si>
    <t>Unidad</t>
  </si>
  <si>
    <t>Bayetilla de algodon, con unidad de comercializacion color blanco por m2.</t>
  </si>
  <si>
    <t>Bisturi elaborado en metal, tamaño de la cuchilla de 18 mm, con bloqueo de la cuchilla y con corta cuchilla</t>
  </si>
  <si>
    <t>110010021</t>
  </si>
  <si>
    <t>Boligrafo Mina Negra</t>
  </si>
  <si>
    <t>Carpeta tamaño oficio en cartón Yute (500g) plastificada caras exteriores con un pliege  de identificación verticalmente totalmente fondeada de color natural</t>
  </si>
  <si>
    <t>Carpeta tamaño oficio en cartón Yute (900g) plastificada caras exteriores con fuelle de tela y refuerzo interno en Kraff con 4 cm  de expansión y color natural</t>
  </si>
  <si>
    <t xml:space="preserve">Cinta de enmascarar, multipropositos, dimensiones (24mmx40m), nacional </t>
  </si>
  <si>
    <t xml:space="preserve">Cinta de enmascarar, multipropositos, dimensiones (48mmx40m), nacional </t>
  </si>
  <si>
    <t>Extensiones electricas cable encauchetado de 5 mts</t>
  </si>
  <si>
    <t>Papel bond, de 75 g/m2, tamaño carta, por resma de 500 hojas.</t>
  </si>
  <si>
    <t>Papel bond, de 75 g/m2, tamaño oficio, por resma de 500 hojas.</t>
  </si>
  <si>
    <t>3208-0900-0001-0002-02</t>
  </si>
  <si>
    <t>tecnico categoria 1</t>
  </si>
  <si>
    <t>Tecnico Manejo Ambiental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</si>
</sst>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&quot;$&quot;\ * #,##0_ ;_ &quot;$&quot;\ * \-#,##0_ ;_ &quot;$&quot;\ * &quot;-&quot;_ ;_ @_ "/>
    <numFmt numFmtId="187" formatCode="_ * #,##0.00_ ;_ * \-#,##0.00_ ;_ * &quot;-&quot;??_ ;_ @_ "/>
    <numFmt numFmtId="188" formatCode="_-* #,##0\ _€_-;\-* #,##0\ _€_-;_-* &quot;-&quot;??\ _€_-;_-@_-"/>
    <numFmt numFmtId="189" formatCode="_(* #,##0_);_(* \(#,##0\);_(* &quot;-&quot;??_);_(@_)"/>
    <numFmt numFmtId="190" formatCode="_ [$$-2C0A]\ * #,##0_ ;_ [$$-2C0A]\ * \-#,##0_ ;_ [$$-2C0A]\ * &quot;-&quot;_ ;_ @_ "/>
    <numFmt numFmtId="191" formatCode="_-[$$-340A]\ * #,##0_-;\-[$$-340A]\ * #,##0_-;_-[$$-340A]\ * &quot;-&quot;_-;_-@_-"/>
    <numFmt numFmtId="192" formatCode="_-&quot;$&quot;* #,##0_-;\-&quot;$&quot;* #,##0_-;_-&quot;$&quot;* &quot;-&quot;??_-;_-@_-"/>
    <numFmt numFmtId="193" formatCode="[$-240A]dddd\,\ d\ &quot;de&quot;\ mmmm\ &quot;de&quot;\ yyyy"/>
    <numFmt numFmtId="194" formatCode="[$-240A]h:mm:ss\ AM/PM"/>
    <numFmt numFmtId="195" formatCode="&quot;$&quot;\ #,##0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&quot;$&quot;\ 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4"/>
      <name val="Arial Narrow"/>
      <family val="2"/>
    </font>
    <font>
      <sz val="12"/>
      <name val="Arial Narrow"/>
      <family val="2"/>
    </font>
    <font>
      <sz val="7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2"/>
      <color indexed="8"/>
      <name val="Arial"/>
      <family val="2"/>
    </font>
    <font>
      <sz val="14"/>
      <color indexed="8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b/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189" fontId="0" fillId="0" borderId="0" xfId="52" applyNumberFormat="1" applyFont="1" applyAlignment="1">
      <alignment horizontal="center" vertical="center"/>
    </xf>
    <xf numFmtId="189" fontId="0" fillId="0" borderId="0" xfId="52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Fill="1" applyAlignment="1">
      <alignment vertical="center"/>
    </xf>
    <xf numFmtId="188" fontId="0" fillId="0" borderId="0" xfId="51" applyNumberFormat="1" applyAlignment="1">
      <alignment vertical="center"/>
    </xf>
    <xf numFmtId="188" fontId="0" fillId="0" borderId="0" xfId="51" applyNumberFormat="1" applyFont="1" applyAlignment="1">
      <alignment vertical="center"/>
    </xf>
    <xf numFmtId="3" fontId="22" fillId="0" borderId="0" xfId="0" applyNumberFormat="1" applyFont="1" applyFill="1" applyAlignment="1">
      <alignment vertical="center"/>
    </xf>
    <xf numFmtId="188" fontId="22" fillId="0" borderId="0" xfId="50" applyNumberFormat="1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188" fontId="27" fillId="0" borderId="10" xfId="5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88" fontId="27" fillId="0" borderId="10" xfId="5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14" fontId="25" fillId="0" borderId="1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89" fontId="20" fillId="0" borderId="0" xfId="53" applyNumberFormat="1" applyFont="1" applyFill="1" applyBorder="1" applyAlignment="1">
      <alignment horizontal="center" vertical="center" wrapText="1"/>
    </xf>
    <xf numFmtId="191" fontId="19" fillId="0" borderId="0" xfId="0" applyNumberFormat="1" applyFont="1" applyFill="1" applyBorder="1" applyAlignment="1">
      <alignment horizontal="center" vertical="center"/>
    </xf>
    <xf numFmtId="49" fontId="19" fillId="0" borderId="0" xfId="52" applyNumberFormat="1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justify" vertical="center"/>
    </xf>
    <xf numFmtId="0" fontId="21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24" borderId="12" xfId="0" applyFont="1" applyFill="1" applyBorder="1" applyAlignment="1">
      <alignment vertical="center"/>
    </xf>
    <xf numFmtId="0" fontId="42" fillId="24" borderId="13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/>
    </xf>
    <xf numFmtId="0" fontId="20" fillId="24" borderId="10" xfId="0" applyFont="1" applyFill="1" applyBorder="1" applyAlignment="1">
      <alignment horizontal="center" vertical="center" wrapText="1"/>
    </xf>
    <xf numFmtId="189" fontId="20" fillId="24" borderId="10" xfId="52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189" fontId="0" fillId="24" borderId="10" xfId="52" applyNumberFormat="1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12" xfId="0" applyFont="1" applyFill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vertical="center"/>
    </xf>
    <xf numFmtId="189" fontId="0" fillId="24" borderId="10" xfId="52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center"/>
    </xf>
    <xf numFmtId="0" fontId="19" fillId="24" borderId="14" xfId="0" applyFont="1" applyFill="1" applyBorder="1" applyAlignment="1">
      <alignment vertical="center"/>
    </xf>
    <xf numFmtId="189" fontId="20" fillId="24" borderId="16" xfId="52" applyNumberFormat="1" applyFont="1" applyFill="1" applyBorder="1" applyAlignment="1">
      <alignment vertical="center"/>
    </xf>
    <xf numFmtId="0" fontId="19" fillId="24" borderId="17" xfId="0" applyFont="1" applyFill="1" applyBorder="1" applyAlignment="1">
      <alignment vertical="center"/>
    </xf>
    <xf numFmtId="0" fontId="19" fillId="24" borderId="18" xfId="0" applyFont="1" applyFill="1" applyBorder="1" applyAlignment="1">
      <alignment vertical="center"/>
    </xf>
    <xf numFmtId="189" fontId="20" fillId="24" borderId="10" xfId="52" applyNumberFormat="1" applyFont="1" applyFill="1" applyBorder="1" applyAlignment="1">
      <alignment vertical="center" wrapText="1"/>
    </xf>
    <xf numFmtId="0" fontId="20" fillId="24" borderId="10" xfId="0" applyFont="1" applyFill="1" applyBorder="1" applyAlignment="1">
      <alignment vertical="center" wrapText="1"/>
    </xf>
    <xf numFmtId="3" fontId="0" fillId="24" borderId="10" xfId="0" applyNumberFormat="1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left" vertical="center"/>
    </xf>
    <xf numFmtId="0" fontId="27" fillId="24" borderId="20" xfId="0" applyFont="1" applyFill="1" applyBorder="1" applyAlignment="1">
      <alignment horizontal="left" vertical="center"/>
    </xf>
    <xf numFmtId="0" fontId="19" fillId="24" borderId="21" xfId="0" applyFont="1" applyFill="1" applyBorder="1" applyAlignment="1">
      <alignment vertical="center"/>
    </xf>
    <xf numFmtId="0" fontId="19" fillId="24" borderId="22" xfId="0" applyFont="1" applyFill="1" applyBorder="1" applyAlignment="1">
      <alignment vertical="center"/>
    </xf>
    <xf numFmtId="0" fontId="19" fillId="24" borderId="23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24" borderId="24" xfId="0" applyFont="1" applyFill="1" applyBorder="1" applyAlignment="1">
      <alignment vertical="center"/>
    </xf>
    <xf numFmtId="0" fontId="20" fillId="24" borderId="25" xfId="0" applyFont="1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189" fontId="0" fillId="24" borderId="11" xfId="52" applyNumberFormat="1" applyFont="1" applyFill="1" applyBorder="1" applyAlignment="1">
      <alignment horizontal="center" vertical="center"/>
    </xf>
    <xf numFmtId="189" fontId="0" fillId="24" borderId="11" xfId="52" applyNumberFormat="1" applyFont="1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19" fillId="24" borderId="11" xfId="0" applyFont="1" applyFill="1" applyBorder="1" applyAlignment="1">
      <alignment vertical="center"/>
    </xf>
    <xf numFmtId="0" fontId="19" fillId="24" borderId="26" xfId="0" applyFont="1" applyFill="1" applyBorder="1" applyAlignment="1">
      <alignment vertical="center"/>
    </xf>
    <xf numFmtId="189" fontId="0" fillId="24" borderId="27" xfId="52" applyNumberFormat="1" applyFont="1" applyFill="1" applyBorder="1" applyAlignment="1">
      <alignment vertical="center"/>
    </xf>
    <xf numFmtId="0" fontId="20" fillId="24" borderId="28" xfId="0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189" fontId="0" fillId="24" borderId="17" xfId="52" applyNumberFormat="1" applyFont="1" applyFill="1" applyBorder="1" applyAlignment="1">
      <alignment horizontal="center" vertical="center"/>
    </xf>
    <xf numFmtId="189" fontId="0" fillId="24" borderId="17" xfId="52" applyNumberFormat="1" applyFont="1" applyFill="1" applyBorder="1" applyAlignment="1">
      <alignment vertical="center"/>
    </xf>
    <xf numFmtId="0" fontId="0" fillId="24" borderId="17" xfId="0" applyFill="1" applyBorder="1" applyAlignment="1">
      <alignment horizontal="center" vertical="center"/>
    </xf>
    <xf numFmtId="0" fontId="20" fillId="24" borderId="25" xfId="0" applyFont="1" applyFill="1" applyBorder="1" applyAlignment="1">
      <alignment vertical="center" wrapText="1"/>
    </xf>
    <xf numFmtId="0" fontId="20" fillId="24" borderId="29" xfId="0" applyFont="1" applyFill="1" applyBorder="1" applyAlignment="1">
      <alignment vertical="center" wrapText="1"/>
    </xf>
    <xf numFmtId="189" fontId="0" fillId="24" borderId="16" xfId="52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189" fontId="0" fillId="24" borderId="0" xfId="52" applyNumberFormat="1" applyFont="1" applyFill="1" applyAlignment="1">
      <alignment horizontal="center" vertical="center"/>
    </xf>
    <xf numFmtId="189" fontId="0" fillId="24" borderId="0" xfId="52" applyNumberFormat="1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19" fillId="24" borderId="0" xfId="0" applyFont="1" applyFill="1" applyAlignment="1">
      <alignment vertical="center"/>
    </xf>
    <xf numFmtId="0" fontId="21" fillId="24" borderId="30" xfId="0" applyFont="1" applyFill="1" applyBorder="1" applyAlignment="1">
      <alignment horizontal="center" vertical="center" wrapText="1"/>
    </xf>
    <xf numFmtId="0" fontId="26" fillId="24" borderId="30" xfId="0" applyFont="1" applyFill="1" applyBorder="1" applyAlignment="1">
      <alignment horizontal="center" vertical="center" wrapText="1"/>
    </xf>
    <xf numFmtId="0" fontId="19" fillId="24" borderId="30" xfId="0" applyFont="1" applyFill="1" applyBorder="1" applyAlignment="1">
      <alignment vertical="center"/>
    </xf>
    <xf numFmtId="0" fontId="19" fillId="24" borderId="31" xfId="0" applyFont="1" applyFill="1" applyBorder="1" applyAlignment="1">
      <alignment horizontal="center" vertical="center"/>
    </xf>
    <xf numFmtId="0" fontId="19" fillId="24" borderId="3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0" fillId="24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center" vertical="center"/>
    </xf>
    <xf numFmtId="189" fontId="20" fillId="0" borderId="10" xfId="53" applyNumberFormat="1" applyFont="1" applyFill="1" applyBorder="1" applyAlignment="1">
      <alignment horizontal="center" vertical="center" wrapText="1"/>
    </xf>
    <xf numFmtId="3" fontId="0" fillId="0" borderId="33" xfId="0" applyNumberFormat="1" applyFont="1" applyFill="1" applyBorder="1" applyAlignment="1">
      <alignment horizontal="right" vertical="center"/>
    </xf>
    <xf numFmtId="0" fontId="21" fillId="0" borderId="3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justify" vertical="center"/>
    </xf>
    <xf numFmtId="0" fontId="0" fillId="0" borderId="34" xfId="0" applyFont="1" applyFill="1" applyBorder="1" applyAlignment="1">
      <alignment horizontal="left" vertical="center"/>
    </xf>
    <xf numFmtId="186" fontId="20" fillId="0" borderId="11" xfId="0" applyNumberFormat="1" applyFont="1" applyFill="1" applyBorder="1" applyAlignment="1">
      <alignment horizontal="left" vertical="center"/>
    </xf>
    <xf numFmtId="49" fontId="19" fillId="0" borderId="11" xfId="52" applyNumberFormat="1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49" fontId="19" fillId="0" borderId="35" xfId="52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49" fontId="19" fillId="0" borderId="29" xfId="52" applyNumberFormat="1" applyFont="1" applyFill="1" applyBorder="1" applyAlignment="1">
      <alignment horizontal="center" vertical="center"/>
    </xf>
    <xf numFmtId="0" fontId="21" fillId="16" borderId="36" xfId="0" applyFont="1" applyFill="1" applyBorder="1" applyAlignment="1">
      <alignment horizontal="center" vertical="center"/>
    </xf>
    <xf numFmtId="0" fontId="21" fillId="16" borderId="37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36" xfId="0" applyFont="1" applyBorder="1" applyAlignment="1">
      <alignment horizontal="center" vertical="center"/>
    </xf>
    <xf numFmtId="9" fontId="27" fillId="4" borderId="10" xfId="61" applyFont="1" applyFill="1" applyBorder="1" applyAlignment="1">
      <alignment vertical="center"/>
    </xf>
    <xf numFmtId="0" fontId="0" fillId="24" borderId="10" xfId="0" applyFill="1" applyBorder="1" applyAlignment="1">
      <alignment horizontal="center" vertical="center" wrapText="1"/>
    </xf>
    <xf numFmtId="49" fontId="32" fillId="24" borderId="10" xfId="59" applyNumberFormat="1" applyFont="1" applyFill="1" applyBorder="1" applyAlignment="1" applyProtection="1">
      <alignment horizontal="left" vertical="center" wrapText="1"/>
      <protection/>
    </xf>
    <xf numFmtId="0" fontId="32" fillId="24" borderId="10" xfId="59" applyFont="1" applyFill="1" applyBorder="1" applyAlignment="1" applyProtection="1">
      <alignment horizontal="left" vertical="center" wrapText="1"/>
      <protection/>
    </xf>
    <xf numFmtId="0" fontId="31" fillId="24" borderId="10" xfId="59" applyFont="1" applyFill="1" applyBorder="1" applyAlignment="1" applyProtection="1">
      <alignment horizontal="center" vertical="center" wrapText="1"/>
      <protection locked="0"/>
    </xf>
    <xf numFmtId="9" fontId="31" fillId="24" borderId="10" xfId="59" applyNumberFormat="1" applyFont="1" applyFill="1" applyBorder="1" applyAlignment="1" applyProtection="1">
      <alignment horizontal="center" vertical="center" wrapText="1"/>
      <protection locked="0"/>
    </xf>
    <xf numFmtId="192" fontId="31" fillId="24" borderId="10" xfId="54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 wrapText="1"/>
    </xf>
    <xf numFmtId="49" fontId="32" fillId="25" borderId="10" xfId="59" applyNumberFormat="1" applyFont="1" applyFill="1" applyBorder="1" applyAlignment="1" applyProtection="1">
      <alignment horizontal="left" vertical="center" wrapText="1"/>
      <protection/>
    </xf>
    <xf numFmtId="0" fontId="31" fillId="25" borderId="10" xfId="59" applyFont="1" applyFill="1" applyBorder="1" applyAlignment="1" applyProtection="1">
      <alignment horizontal="center" vertical="center" wrapText="1"/>
      <protection locked="0"/>
    </xf>
    <xf numFmtId="0" fontId="32" fillId="25" borderId="10" xfId="59" applyFont="1" applyFill="1" applyBorder="1" applyAlignment="1" applyProtection="1">
      <alignment horizontal="left" vertical="center" wrapText="1"/>
      <protection/>
    </xf>
    <xf numFmtId="9" fontId="31" fillId="25" borderId="10" xfId="59" applyNumberFormat="1" applyFont="1" applyFill="1" applyBorder="1" applyAlignment="1" applyProtection="1">
      <alignment horizontal="center" vertical="center" wrapText="1"/>
      <protection locked="0"/>
    </xf>
    <xf numFmtId="0" fontId="43" fillId="24" borderId="10" xfId="59" applyFont="1" applyFill="1" applyBorder="1" applyAlignment="1" applyProtection="1">
      <alignment horizontal="center" vertical="center" wrapText="1"/>
      <protection/>
    </xf>
    <xf numFmtId="1" fontId="31" fillId="24" borderId="27" xfId="59" applyNumberFormat="1" applyFont="1" applyFill="1" applyBorder="1" applyAlignment="1" applyProtection="1">
      <alignment horizontal="center" vertical="center" wrapText="1"/>
      <protection locked="0"/>
    </xf>
    <xf numFmtId="0" fontId="32" fillId="24" borderId="27" xfId="59" applyFont="1" applyFill="1" applyBorder="1" applyAlignment="1" applyProtection="1">
      <alignment horizontal="left" vertical="center" wrapText="1"/>
      <protection/>
    </xf>
    <xf numFmtId="0" fontId="31" fillId="24" borderId="27" xfId="59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0" fillId="24" borderId="15" xfId="0" applyFont="1" applyFill="1" applyBorder="1" applyAlignment="1">
      <alignment horizontal="justify" vertical="top"/>
    </xf>
    <xf numFmtId="0" fontId="0" fillId="24" borderId="10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vertical="center" wrapText="1"/>
    </xf>
    <xf numFmtId="3" fontId="0" fillId="24" borderId="37" xfId="0" applyNumberFormat="1" applyFont="1" applyFill="1" applyBorder="1" applyAlignment="1">
      <alignment horizontal="right" vertical="center"/>
    </xf>
    <xf numFmtId="14" fontId="0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4" fillId="0" borderId="10" xfId="59" applyFont="1" applyBorder="1" applyAlignment="1">
      <alignment horizontal="center" vertical="center" wrapText="1"/>
      <protection/>
    </xf>
    <xf numFmtId="0" fontId="19" fillId="0" borderId="0" xfId="59" applyFont="1" applyAlignment="1">
      <alignment vertical="center"/>
      <protection/>
    </xf>
    <xf numFmtId="0" fontId="0" fillId="0" borderId="0" xfId="59" applyAlignment="1">
      <alignment vertical="center"/>
      <protection/>
    </xf>
    <xf numFmtId="0" fontId="0" fillId="0" borderId="10" xfId="59" applyFont="1" applyBorder="1" applyAlignment="1">
      <alignment horizontal="center" vertical="center" wrapText="1"/>
      <protection/>
    </xf>
    <xf numFmtId="0" fontId="25" fillId="0" borderId="10" xfId="59" applyFont="1" applyBorder="1" applyAlignment="1">
      <alignment horizontal="center" vertical="center" wrapText="1"/>
      <protection/>
    </xf>
    <xf numFmtId="0" fontId="20" fillId="0" borderId="10" xfId="59" applyFont="1" applyBorder="1" applyAlignment="1">
      <alignment horizontal="center" vertical="center" wrapText="1"/>
      <protection/>
    </xf>
    <xf numFmtId="192" fontId="31" fillId="25" borderId="10" xfId="56" applyNumberFormat="1" applyFont="1" applyFill="1" applyBorder="1" applyAlignment="1" applyProtection="1">
      <alignment horizontal="center" vertical="center" wrapText="1"/>
      <protection/>
    </xf>
    <xf numFmtId="195" fontId="44" fillId="24" borderId="10" xfId="56" applyNumberFormat="1" applyFont="1" applyFill="1" applyBorder="1" applyAlignment="1" applyProtection="1">
      <alignment horizontal="center" vertical="center" wrapText="1"/>
      <protection/>
    </xf>
    <xf numFmtId="0" fontId="0" fillId="24" borderId="10" xfId="59" applyFont="1" applyFill="1" applyBorder="1" applyAlignment="1">
      <alignment horizontal="center" vertical="center" wrapText="1"/>
      <protection/>
    </xf>
    <xf numFmtId="192" fontId="31" fillId="24" borderId="10" xfId="56" applyNumberFormat="1" applyFont="1" applyFill="1" applyBorder="1" applyAlignment="1" applyProtection="1">
      <alignment horizontal="center" vertical="center" wrapText="1"/>
      <protection/>
    </xf>
    <xf numFmtId="192" fontId="0" fillId="24" borderId="27" xfId="59" applyNumberFormat="1" applyFont="1" applyFill="1" applyBorder="1" applyAlignment="1">
      <alignment vertical="center"/>
      <protection/>
    </xf>
    <xf numFmtId="0" fontId="27" fillId="4" borderId="10" xfId="59" applyFont="1" applyFill="1" applyBorder="1" applyAlignment="1">
      <alignment horizontal="left" vertical="center"/>
      <protection/>
    </xf>
    <xf numFmtId="0" fontId="27" fillId="4" borderId="10" xfId="59" applyFont="1" applyFill="1" applyBorder="1" applyAlignment="1">
      <alignment vertical="center"/>
      <protection/>
    </xf>
    <xf numFmtId="192" fontId="27" fillId="4" borderId="10" xfId="59" applyNumberFormat="1" applyFont="1" applyFill="1" applyBorder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0" fillId="0" borderId="0" xfId="59" applyBorder="1" applyAlignment="1">
      <alignment vertical="center"/>
      <protection/>
    </xf>
    <xf numFmtId="0" fontId="0" fillId="0" borderId="0" xfId="59" applyFill="1" applyAlignment="1">
      <alignment vertical="center"/>
      <protection/>
    </xf>
    <xf numFmtId="9" fontId="0" fillId="0" borderId="0" xfId="59" applyNumberFormat="1" applyAlignment="1">
      <alignment vertical="center"/>
      <protection/>
    </xf>
    <xf numFmtId="192" fontId="0" fillId="24" borderId="10" xfId="59" applyNumberFormat="1" applyFont="1" applyFill="1" applyBorder="1" applyAlignment="1">
      <alignment vertical="center"/>
      <protection/>
    </xf>
    <xf numFmtId="192" fontId="31" fillId="24" borderId="27" xfId="56" applyNumberFormat="1" applyFont="1" applyFill="1" applyBorder="1" applyAlignment="1" applyProtection="1">
      <alignment horizontal="center" vertical="center" wrapText="1"/>
      <protection/>
    </xf>
    <xf numFmtId="195" fontId="44" fillId="25" borderId="10" xfId="56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>
      <alignment horizontal="justify" vertical="center" wrapText="1"/>
    </xf>
    <xf numFmtId="3" fontId="22" fillId="0" borderId="10" xfId="0" applyNumberFormat="1" applyFont="1" applyFill="1" applyBorder="1" applyAlignment="1">
      <alignment horizontal="justify" vertical="center" wrapText="1"/>
    </xf>
    <xf numFmtId="188" fontId="22" fillId="0" borderId="10" xfId="50" applyNumberFormat="1" applyFont="1" applyFill="1" applyBorder="1" applyAlignment="1">
      <alignment horizontal="justify" vertical="center" wrapText="1"/>
    </xf>
    <xf numFmtId="171" fontId="22" fillId="0" borderId="10" xfId="47" applyFont="1" applyFill="1" applyBorder="1" applyAlignment="1">
      <alignment vertical="center"/>
    </xf>
    <xf numFmtId="189" fontId="0" fillId="0" borderId="0" xfId="0" applyNumberFormat="1" applyAlignment="1">
      <alignment vertical="center"/>
    </xf>
    <xf numFmtId="0" fontId="42" fillId="24" borderId="10" xfId="0" applyFont="1" applyFill="1" applyBorder="1" applyAlignment="1">
      <alignment vertical="center"/>
    </xf>
    <xf numFmtId="3" fontId="0" fillId="24" borderId="33" xfId="0" applyNumberFormat="1" applyFont="1" applyFill="1" applyBorder="1" applyAlignment="1">
      <alignment horizontal="right" vertical="center"/>
    </xf>
    <xf numFmtId="0" fontId="0" fillId="25" borderId="10" xfId="59" applyFont="1" applyFill="1" applyBorder="1" applyAlignment="1">
      <alignment horizontal="center" vertical="center" wrapText="1"/>
      <protection/>
    </xf>
    <xf numFmtId="0" fontId="0" fillId="24" borderId="27" xfId="59" applyFont="1" applyFill="1" applyBorder="1" applyAlignment="1">
      <alignment horizontal="center" vertical="center" wrapText="1"/>
      <protection/>
    </xf>
    <xf numFmtId="192" fontId="0" fillId="25" borderId="27" xfId="59" applyNumberFormat="1" applyFont="1" applyFill="1" applyBorder="1" applyAlignment="1">
      <alignment vertical="center"/>
      <protection/>
    </xf>
    <xf numFmtId="0" fontId="0" fillId="24" borderId="0" xfId="59" applyFill="1" applyAlignment="1">
      <alignment vertical="center"/>
      <protection/>
    </xf>
    <xf numFmtId="0" fontId="19" fillId="24" borderId="0" xfId="59" applyFont="1" applyFill="1" applyAlignment="1">
      <alignment vertical="center"/>
      <protection/>
    </xf>
    <xf numFmtId="49" fontId="22" fillId="0" borderId="10" xfId="0" applyNumberFormat="1" applyFont="1" applyFill="1" applyBorder="1" applyAlignment="1">
      <alignment horizontal="left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200" fontId="22" fillId="0" borderId="10" xfId="5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left" vertical="center" wrapText="1"/>
    </xf>
    <xf numFmtId="171" fontId="22" fillId="0" borderId="10" xfId="49" applyFont="1" applyFill="1" applyBorder="1" applyAlignment="1">
      <alignment vertical="center"/>
    </xf>
    <xf numFmtId="14" fontId="23" fillId="0" borderId="33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24" borderId="33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left" vertical="center" wrapText="1"/>
    </xf>
    <xf numFmtId="0" fontId="0" fillId="24" borderId="38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right" vertical="center"/>
    </xf>
    <xf numFmtId="0" fontId="20" fillId="0" borderId="20" xfId="0" applyFont="1" applyBorder="1" applyAlignment="1">
      <alignment horizontal="right" vertical="center"/>
    </xf>
    <xf numFmtId="0" fontId="20" fillId="0" borderId="38" xfId="0" applyFont="1" applyBorder="1" applyAlignment="1">
      <alignment horizontal="right" vertical="center"/>
    </xf>
    <xf numFmtId="189" fontId="20" fillId="0" borderId="33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20" fillId="16" borderId="10" xfId="0" applyFont="1" applyFill="1" applyBorder="1" applyAlignment="1">
      <alignment horizontal="left" vertical="center" wrapText="1"/>
    </xf>
    <xf numFmtId="0" fontId="43" fillId="24" borderId="33" xfId="59" applyFont="1" applyFill="1" applyBorder="1" applyAlignment="1" applyProtection="1">
      <alignment horizontal="center" vertical="center" wrapText="1"/>
      <protection/>
    </xf>
    <xf numFmtId="0" fontId="43" fillId="24" borderId="20" xfId="59" applyFont="1" applyFill="1" applyBorder="1" applyAlignment="1" applyProtection="1">
      <alignment horizontal="center" vertical="center" wrapText="1"/>
      <protection/>
    </xf>
    <xf numFmtId="0" fontId="43" fillId="24" borderId="38" xfId="59" applyFont="1" applyFill="1" applyBorder="1" applyAlignment="1" applyProtection="1">
      <alignment horizontal="center" vertical="center" wrapText="1"/>
      <protection/>
    </xf>
    <xf numFmtId="0" fontId="45" fillId="0" borderId="27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14" fontId="23" fillId="0" borderId="20" xfId="0" applyNumberFormat="1" applyFont="1" applyBorder="1" applyAlignment="1">
      <alignment horizontal="center" vertical="center"/>
    </xf>
    <xf numFmtId="14" fontId="23" fillId="0" borderId="38" xfId="0" applyNumberFormat="1" applyFont="1" applyBorder="1" applyAlignment="1">
      <alignment horizontal="center" vertical="center"/>
    </xf>
    <xf numFmtId="0" fontId="20" fillId="24" borderId="36" xfId="0" applyFont="1" applyFill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0" fillId="16" borderId="36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left" vertical="center"/>
    </xf>
    <xf numFmtId="0" fontId="0" fillId="0" borderId="36" xfId="0" applyFont="1" applyFill="1" applyBorder="1" applyAlignment="1">
      <alignment vertical="center" wrapText="1"/>
    </xf>
    <xf numFmtId="49" fontId="19" fillId="0" borderId="0" xfId="52" applyNumberFormat="1" applyFont="1" applyFill="1" applyBorder="1" applyAlignment="1">
      <alignment horizontal="center" vertical="center"/>
    </xf>
    <xf numFmtId="0" fontId="20" fillId="16" borderId="33" xfId="0" applyFont="1" applyFill="1" applyBorder="1" applyAlignment="1">
      <alignment horizontal="left" vertical="center" wrapText="1"/>
    </xf>
    <xf numFmtId="0" fontId="20" fillId="16" borderId="20" xfId="0" applyFont="1" applyFill="1" applyBorder="1" applyAlignment="1">
      <alignment horizontal="left" vertical="center" wrapText="1"/>
    </xf>
    <xf numFmtId="0" fontId="20" fillId="16" borderId="38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21" fillId="0" borderId="3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19" fillId="0" borderId="11" xfId="52" applyNumberFormat="1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left" vertical="center"/>
    </xf>
    <xf numFmtId="0" fontId="0" fillId="24" borderId="38" xfId="0" applyFill="1" applyBorder="1" applyAlignment="1">
      <alignment horizontal="left" vertical="center"/>
    </xf>
    <xf numFmtId="0" fontId="21" fillId="24" borderId="42" xfId="0" applyFont="1" applyFill="1" applyBorder="1" applyAlignment="1">
      <alignment horizontal="center" vertical="center" wrapText="1"/>
    </xf>
    <xf numFmtId="0" fontId="21" fillId="24" borderId="43" xfId="0" applyFont="1" applyFill="1" applyBorder="1" applyAlignment="1">
      <alignment horizontal="center" vertical="center" wrapText="1"/>
    </xf>
    <xf numFmtId="0" fontId="21" fillId="24" borderId="44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189" fontId="20" fillId="24" borderId="10" xfId="52" applyNumberFormat="1" applyFont="1" applyFill="1" applyBorder="1" applyAlignment="1">
      <alignment horizontal="center" vertical="center" wrapText="1"/>
    </xf>
    <xf numFmtId="0" fontId="21" fillId="24" borderId="33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24" borderId="45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/>
    </xf>
    <xf numFmtId="189" fontId="21" fillId="24" borderId="46" xfId="52" applyNumberFormat="1" applyFont="1" applyFill="1" applyBorder="1" applyAlignment="1">
      <alignment horizontal="center" vertical="center" wrapText="1"/>
    </xf>
    <xf numFmtId="189" fontId="21" fillId="24" borderId="36" xfId="52" applyNumberFormat="1" applyFont="1" applyFill="1" applyBorder="1" applyAlignment="1">
      <alignment horizontal="center" vertical="center" wrapText="1"/>
    </xf>
    <xf numFmtId="189" fontId="21" fillId="24" borderId="10" xfId="52" applyNumberFormat="1" applyFont="1" applyFill="1" applyBorder="1" applyAlignment="1">
      <alignment horizontal="center" vertical="center" wrapText="1"/>
    </xf>
    <xf numFmtId="189" fontId="20" fillId="24" borderId="27" xfId="52" applyNumberFormat="1" applyFont="1" applyFill="1" applyBorder="1" applyAlignment="1">
      <alignment horizontal="center" vertical="center"/>
    </xf>
    <xf numFmtId="189" fontId="20" fillId="24" borderId="36" xfId="52" applyNumberFormat="1" applyFont="1" applyFill="1" applyBorder="1" applyAlignment="1">
      <alignment horizontal="center" vertical="center"/>
    </xf>
    <xf numFmtId="0" fontId="20" fillId="24" borderId="47" xfId="0" applyFont="1" applyFill="1" applyBorder="1" applyAlignment="1">
      <alignment horizontal="center" vertical="center"/>
    </xf>
    <xf numFmtId="0" fontId="20" fillId="24" borderId="41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29" xfId="0" applyFont="1" applyFill="1" applyBorder="1" applyAlignment="1">
      <alignment horizontal="center" vertical="center"/>
    </xf>
    <xf numFmtId="0" fontId="27" fillId="24" borderId="48" xfId="0" applyFont="1" applyFill="1" applyBorder="1" applyAlignment="1">
      <alignment horizontal="right" vertical="center"/>
    </xf>
    <xf numFmtId="0" fontId="27" fillId="24" borderId="22" xfId="0" applyFont="1" applyFill="1" applyBorder="1" applyAlignment="1">
      <alignment horizontal="right" vertical="center"/>
    </xf>
    <xf numFmtId="0" fontId="27" fillId="24" borderId="23" xfId="0" applyFont="1" applyFill="1" applyBorder="1" applyAlignment="1">
      <alignment horizontal="right" vertical="center"/>
    </xf>
    <xf numFmtId="0" fontId="27" fillId="24" borderId="19" xfId="0" applyFont="1" applyFill="1" applyBorder="1" applyAlignment="1">
      <alignment horizontal="left" vertical="center"/>
    </xf>
    <xf numFmtId="0" fontId="27" fillId="24" borderId="20" xfId="0" applyFont="1" applyFill="1" applyBorder="1" applyAlignment="1">
      <alignment horizontal="left" vertical="center"/>
    </xf>
    <xf numFmtId="0" fontId="19" fillId="24" borderId="21" xfId="0" applyFont="1" applyFill="1" applyBorder="1" applyAlignment="1">
      <alignment horizontal="center" vertical="center"/>
    </xf>
    <xf numFmtId="0" fontId="19" fillId="24" borderId="22" xfId="0" applyFont="1" applyFill="1" applyBorder="1" applyAlignment="1">
      <alignment horizontal="center" vertical="center"/>
    </xf>
    <xf numFmtId="0" fontId="19" fillId="24" borderId="49" xfId="0" applyFont="1" applyFill="1" applyBorder="1" applyAlignment="1">
      <alignment horizontal="center" vertical="center"/>
    </xf>
    <xf numFmtId="0" fontId="20" fillId="24" borderId="50" xfId="0" applyFont="1" applyFill="1" applyBorder="1" applyAlignment="1">
      <alignment horizontal="left" vertical="center"/>
    </xf>
    <xf numFmtId="0" fontId="20" fillId="24" borderId="43" xfId="0" applyFont="1" applyFill="1" applyBorder="1" applyAlignment="1">
      <alignment horizontal="left" vertical="center"/>
    </xf>
    <xf numFmtId="0" fontId="0" fillId="24" borderId="20" xfId="0" applyFill="1" applyBorder="1" applyAlignment="1">
      <alignment horizontal="center" vertical="center"/>
    </xf>
    <xf numFmtId="0" fontId="0" fillId="24" borderId="38" xfId="0" applyFill="1" applyBorder="1" applyAlignment="1">
      <alignment horizontal="center" vertical="center"/>
    </xf>
    <xf numFmtId="189" fontId="20" fillId="24" borderId="27" xfId="52" applyNumberFormat="1" applyFont="1" applyFill="1" applyBorder="1" applyAlignment="1">
      <alignment horizontal="center" vertical="center" wrapText="1"/>
    </xf>
    <xf numFmtId="189" fontId="20" fillId="24" borderId="36" xfId="52" applyNumberFormat="1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189" fontId="20" fillId="24" borderId="46" xfId="52" applyNumberFormat="1" applyFont="1" applyFill="1" applyBorder="1" applyAlignment="1">
      <alignment horizontal="center" vertical="center" wrapText="1"/>
    </xf>
    <xf numFmtId="0" fontId="19" fillId="24" borderId="33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24" borderId="45" xfId="0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center" vertical="center" wrapText="1"/>
    </xf>
    <xf numFmtId="0" fontId="25" fillId="24" borderId="22" xfId="0" applyFont="1" applyFill="1" applyBorder="1" applyAlignment="1">
      <alignment horizontal="center" vertical="center" wrapText="1"/>
    </xf>
    <xf numFmtId="0" fontId="25" fillId="24" borderId="23" xfId="0" applyFont="1" applyFill="1" applyBorder="1" applyAlignment="1">
      <alignment horizontal="center" vertical="center" wrapText="1"/>
    </xf>
    <xf numFmtId="14" fontId="25" fillId="24" borderId="21" xfId="0" applyNumberFormat="1" applyFont="1" applyFill="1" applyBorder="1" applyAlignment="1">
      <alignment horizontal="center" vertical="center" wrapText="1"/>
    </xf>
    <xf numFmtId="14" fontId="25" fillId="24" borderId="22" xfId="0" applyNumberFormat="1" applyFont="1" applyFill="1" applyBorder="1" applyAlignment="1">
      <alignment horizontal="center" vertical="center" wrapText="1"/>
    </xf>
    <xf numFmtId="14" fontId="25" fillId="24" borderId="49" xfId="0" applyNumberFormat="1" applyFont="1" applyFill="1" applyBorder="1" applyAlignment="1">
      <alignment horizontal="center" vertical="center" wrapText="1"/>
    </xf>
    <xf numFmtId="0" fontId="23" fillId="24" borderId="51" xfId="0" applyFont="1" applyFill="1" applyBorder="1" applyAlignment="1">
      <alignment horizontal="center" vertical="center"/>
    </xf>
    <xf numFmtId="0" fontId="23" fillId="24" borderId="52" xfId="0" applyFont="1" applyFill="1" applyBorder="1" applyAlignment="1">
      <alignment horizontal="center" vertical="center"/>
    </xf>
    <xf numFmtId="0" fontId="20" fillId="24" borderId="47" xfId="0" applyFont="1" applyFill="1" applyBorder="1" applyAlignment="1">
      <alignment horizontal="center" vertical="center" wrapText="1"/>
    </xf>
    <xf numFmtId="0" fontId="20" fillId="24" borderId="40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left" vertical="center"/>
    </xf>
    <xf numFmtId="0" fontId="20" fillId="24" borderId="17" xfId="0" applyFont="1" applyFill="1" applyBorder="1" applyAlignment="1">
      <alignment horizontal="left" vertical="center"/>
    </xf>
    <xf numFmtId="0" fontId="45" fillId="24" borderId="50" xfId="0" applyFont="1" applyFill="1" applyBorder="1" applyAlignment="1">
      <alignment horizontal="left" vertical="center"/>
    </xf>
    <xf numFmtId="0" fontId="45" fillId="24" borderId="43" xfId="0" applyFont="1" applyFill="1" applyBorder="1" applyAlignment="1">
      <alignment horizontal="left" vertical="center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center" vertical="center" wrapText="1"/>
    </xf>
    <xf numFmtId="0" fontId="20" fillId="24" borderId="53" xfId="0" applyFont="1" applyFill="1" applyBorder="1" applyAlignment="1">
      <alignment horizontal="center" vertical="center" wrapText="1"/>
    </xf>
    <xf numFmtId="0" fontId="20" fillId="24" borderId="54" xfId="0" applyFont="1" applyFill="1" applyBorder="1" applyAlignment="1">
      <alignment horizontal="center" vertical="center" wrapText="1"/>
    </xf>
    <xf numFmtId="0" fontId="20" fillId="24" borderId="29" xfId="0" applyFont="1" applyFill="1" applyBorder="1" applyAlignment="1">
      <alignment horizontal="center" vertical="center" wrapText="1"/>
    </xf>
    <xf numFmtId="0" fontId="0" fillId="24" borderId="42" xfId="0" applyFont="1" applyFill="1" applyBorder="1" applyAlignment="1">
      <alignment horizontal="center" vertical="center" wrapText="1"/>
    </xf>
    <xf numFmtId="0" fontId="0" fillId="24" borderId="43" xfId="0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25" fillId="24" borderId="45" xfId="0" applyFont="1" applyFill="1" applyBorder="1" applyAlignment="1">
      <alignment horizontal="center" vertical="center" wrapText="1"/>
    </xf>
    <xf numFmtId="0" fontId="18" fillId="24" borderId="55" xfId="0" applyFont="1" applyFill="1" applyBorder="1" applyAlignment="1">
      <alignment horizontal="center" vertical="center" wrapText="1"/>
    </xf>
    <xf numFmtId="0" fontId="18" fillId="24" borderId="56" xfId="0" applyFont="1" applyFill="1" applyBorder="1" applyAlignment="1">
      <alignment horizontal="center" vertical="center" wrapText="1"/>
    </xf>
    <xf numFmtId="0" fontId="18" fillId="24" borderId="57" xfId="0" applyFont="1" applyFill="1" applyBorder="1" applyAlignment="1">
      <alignment horizontal="center" vertical="center" wrapText="1"/>
    </xf>
    <xf numFmtId="0" fontId="18" fillId="24" borderId="58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 wrapText="1"/>
    </xf>
    <xf numFmtId="0" fontId="24" fillId="24" borderId="59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37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39" xfId="0" applyFont="1" applyFill="1" applyBorder="1" applyAlignment="1">
      <alignment horizontal="center" vertical="center" wrapText="1"/>
    </xf>
    <xf numFmtId="0" fontId="24" fillId="24" borderId="40" xfId="0" applyFont="1" applyFill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35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left" vertical="center" wrapText="1"/>
    </xf>
    <xf numFmtId="0" fontId="0" fillId="24" borderId="38" xfId="0" applyFill="1" applyBorder="1" applyAlignment="1">
      <alignment horizontal="left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right" vertical="center"/>
    </xf>
    <xf numFmtId="0" fontId="19" fillId="24" borderId="38" xfId="0" applyFont="1" applyFill="1" applyBorder="1" applyAlignment="1">
      <alignment horizontal="center" vertical="center"/>
    </xf>
    <xf numFmtId="0" fontId="0" fillId="24" borderId="19" xfId="0" applyFill="1" applyBorder="1" applyAlignment="1">
      <alignment horizontal="left" vertical="center"/>
    </xf>
    <xf numFmtId="0" fontId="20" fillId="24" borderId="12" xfId="0" applyFont="1" applyFill="1" applyBorder="1" applyAlignment="1">
      <alignment horizontal="center" vertical="center" wrapText="1"/>
    </xf>
    <xf numFmtId="0" fontId="27" fillId="24" borderId="47" xfId="0" applyFont="1" applyFill="1" applyBorder="1" applyAlignment="1">
      <alignment horizontal="right" vertical="center"/>
    </xf>
    <xf numFmtId="0" fontId="27" fillId="24" borderId="40" xfId="0" applyFont="1" applyFill="1" applyBorder="1" applyAlignment="1">
      <alignment horizontal="right" vertical="center"/>
    </xf>
    <xf numFmtId="0" fontId="27" fillId="24" borderId="41" xfId="0" applyFont="1" applyFill="1" applyBorder="1" applyAlignment="1">
      <alignment horizontal="right" vertical="center"/>
    </xf>
    <xf numFmtId="0" fontId="19" fillId="24" borderId="39" xfId="0" applyFont="1" applyFill="1" applyBorder="1" applyAlignment="1">
      <alignment horizontal="center" vertical="center"/>
    </xf>
    <xf numFmtId="0" fontId="19" fillId="24" borderId="40" xfId="0" applyFont="1" applyFill="1" applyBorder="1" applyAlignment="1">
      <alignment horizontal="center" vertical="center"/>
    </xf>
    <xf numFmtId="0" fontId="19" fillId="24" borderId="60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justify" vertical="center" wrapText="1"/>
    </xf>
    <xf numFmtId="0" fontId="22" fillId="0" borderId="38" xfId="0" applyFont="1" applyFill="1" applyBorder="1" applyAlignment="1">
      <alignment horizontal="justify" vertical="center" wrapText="1"/>
    </xf>
    <xf numFmtId="0" fontId="22" fillId="0" borderId="33" xfId="0" applyFont="1" applyFill="1" applyBorder="1" applyAlignment="1">
      <alignment horizontal="left" vertical="center" wrapText="1"/>
    </xf>
    <xf numFmtId="0" fontId="22" fillId="0" borderId="38" xfId="0" applyFont="1" applyFill="1" applyBorder="1" applyAlignment="1">
      <alignment horizontal="left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right" vertical="center"/>
    </xf>
    <xf numFmtId="0" fontId="27" fillId="0" borderId="20" xfId="0" applyFont="1" applyFill="1" applyBorder="1" applyAlignment="1">
      <alignment horizontal="right" vertical="center"/>
    </xf>
    <xf numFmtId="0" fontId="27" fillId="0" borderId="38" xfId="0" applyFont="1" applyFill="1" applyBorder="1" applyAlignment="1">
      <alignment horizontal="right" vertical="center"/>
    </xf>
    <xf numFmtId="0" fontId="22" fillId="0" borderId="33" xfId="0" applyFont="1" applyFill="1" applyBorder="1" applyAlignment="1">
      <alignment horizontal="justify" vertical="top" wrapText="1"/>
    </xf>
    <xf numFmtId="0" fontId="22" fillId="0" borderId="38" xfId="0" applyFont="1" applyFill="1" applyBorder="1" applyAlignment="1">
      <alignment horizontal="justify" vertical="top" wrapText="1"/>
    </xf>
    <xf numFmtId="192" fontId="27" fillId="4" borderId="33" xfId="61" applyNumberFormat="1" applyFont="1" applyFill="1" applyBorder="1" applyAlignment="1">
      <alignment horizontal="center" vertical="center"/>
    </xf>
    <xf numFmtId="9" fontId="27" fillId="4" borderId="38" xfId="61" applyFont="1" applyFill="1" applyBorder="1" applyAlignment="1">
      <alignment horizontal="center" vertical="center"/>
    </xf>
    <xf numFmtId="9" fontId="20" fillId="24" borderId="10" xfId="61" applyFont="1" applyFill="1" applyBorder="1" applyAlignment="1">
      <alignment horizontal="center" vertical="center" wrapText="1"/>
    </xf>
    <xf numFmtId="0" fontId="43" fillId="24" borderId="39" xfId="59" applyFont="1" applyFill="1" applyBorder="1" applyAlignment="1" applyProtection="1">
      <alignment horizontal="center" vertical="center" wrapText="1"/>
      <protection/>
    </xf>
    <xf numFmtId="0" fontId="43" fillId="24" borderId="40" xfId="59" applyFont="1" applyFill="1" applyBorder="1" applyAlignment="1" applyProtection="1">
      <alignment horizontal="center" vertical="center" wrapText="1"/>
      <protection/>
    </xf>
    <xf numFmtId="0" fontId="43" fillId="24" borderId="41" xfId="59" applyFont="1" applyFill="1" applyBorder="1" applyAlignment="1" applyProtection="1">
      <alignment horizontal="center" vertical="center" wrapText="1"/>
      <protection/>
    </xf>
    <xf numFmtId="1" fontId="20" fillId="24" borderId="27" xfId="61" applyNumberFormat="1" applyFont="1" applyFill="1" applyBorder="1" applyAlignment="1">
      <alignment horizontal="center" vertical="center" wrapText="1"/>
    </xf>
    <xf numFmtId="0" fontId="0" fillId="25" borderId="10" xfId="59" applyFont="1" applyFill="1" applyBorder="1" applyAlignment="1">
      <alignment horizontal="center" vertical="center" wrapText="1"/>
      <protection/>
    </xf>
    <xf numFmtId="0" fontId="43" fillId="25" borderId="10" xfId="59" applyFont="1" applyFill="1" applyBorder="1" applyAlignment="1" applyProtection="1">
      <alignment horizontal="center" vertical="center" wrapText="1"/>
      <protection/>
    </xf>
    <xf numFmtId="9" fontId="20" fillId="25" borderId="10" xfId="61" applyFont="1" applyFill="1" applyBorder="1" applyAlignment="1">
      <alignment horizontal="center" vertical="center" wrapText="1"/>
    </xf>
    <xf numFmtId="1" fontId="20" fillId="25" borderId="10" xfId="61" applyNumberFormat="1" applyFont="1" applyFill="1" applyBorder="1" applyAlignment="1">
      <alignment horizontal="center" vertical="center" wrapText="1"/>
    </xf>
    <xf numFmtId="0" fontId="0" fillId="24" borderId="27" xfId="59" applyFont="1" applyFill="1" applyBorder="1" applyAlignment="1">
      <alignment horizontal="center" vertical="center" wrapText="1"/>
      <protection/>
    </xf>
    <xf numFmtId="0" fontId="0" fillId="24" borderId="61" xfId="59" applyFont="1" applyFill="1" applyBorder="1" applyAlignment="1">
      <alignment horizontal="center" vertical="center" wrapText="1"/>
      <protection/>
    </xf>
    <xf numFmtId="1" fontId="44" fillId="24" borderId="33" xfId="61" applyNumberFormat="1" applyFont="1" applyFill="1" applyBorder="1" applyAlignment="1" applyProtection="1">
      <alignment horizontal="center" vertical="center" wrapText="1"/>
      <protection locked="0"/>
    </xf>
    <xf numFmtId="1" fontId="44" fillId="24" borderId="38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9" applyFont="1" applyBorder="1" applyAlignment="1">
      <alignment horizontal="center" vertical="center"/>
      <protection/>
    </xf>
    <xf numFmtId="0" fontId="20" fillId="0" borderId="10" xfId="59" applyFont="1" applyBorder="1" applyAlignment="1">
      <alignment horizontal="center" vertical="center" wrapText="1"/>
      <protection/>
    </xf>
    <xf numFmtId="0" fontId="20" fillId="0" borderId="10" xfId="59" applyFont="1" applyFill="1" applyBorder="1" applyAlignment="1">
      <alignment horizontal="center" vertical="center" wrapText="1"/>
      <protection/>
    </xf>
    <xf numFmtId="0" fontId="20" fillId="0" borderId="10" xfId="59" applyFont="1" applyBorder="1" applyAlignment="1">
      <alignment horizontal="left" vertical="center"/>
      <protection/>
    </xf>
    <xf numFmtId="0" fontId="24" fillId="0" borderId="10" xfId="59" applyFont="1" applyBorder="1" applyAlignment="1">
      <alignment horizontal="left" vertical="center" wrapText="1"/>
      <protection/>
    </xf>
    <xf numFmtId="0" fontId="18" fillId="0" borderId="10" xfId="59" applyFont="1" applyBorder="1" applyAlignment="1">
      <alignment horizontal="center" vertical="center" wrapText="1"/>
      <protection/>
    </xf>
    <xf numFmtId="0" fontId="18" fillId="0" borderId="10" xfId="59" applyFont="1" applyBorder="1" applyAlignment="1">
      <alignment horizontal="left" vertical="center" wrapText="1"/>
      <protection/>
    </xf>
    <xf numFmtId="0" fontId="0" fillId="0" borderId="10" xfId="59" applyBorder="1" applyAlignment="1">
      <alignment horizontal="center" vertical="center"/>
      <protection/>
    </xf>
    <xf numFmtId="0" fontId="24" fillId="0" borderId="10" xfId="59" applyFont="1" applyBorder="1" applyAlignment="1">
      <alignment horizontal="center" vertical="center" wrapText="1"/>
      <protection/>
    </xf>
    <xf numFmtId="0" fontId="19" fillId="0" borderId="10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 wrapText="1"/>
      <protection/>
    </xf>
    <xf numFmtId="0" fontId="25" fillId="0" borderId="10" xfId="59" applyFont="1" applyBorder="1" applyAlignment="1">
      <alignment horizontal="center" vertical="center" wrapText="1"/>
      <protection/>
    </xf>
    <xf numFmtId="14" fontId="25" fillId="0" borderId="10" xfId="59" applyNumberFormat="1" applyFont="1" applyBorder="1" applyAlignment="1">
      <alignment horizontal="center"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189" fontId="0" fillId="0" borderId="10" xfId="52" applyNumberFormat="1" applyFont="1" applyFill="1" applyBorder="1" applyAlignment="1">
      <alignment horizontal="center" vertical="center"/>
    </xf>
    <xf numFmtId="189" fontId="0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_3-SISTEMA DESARROLLO ADMINISTRATIVO-POA 2008-1" xfId="50"/>
    <cellStyle name="Millares_Copia de MATRICES OPERATIVAS PROYECTOS PAT 07-09-AJUSTADAS-2008" xfId="51"/>
    <cellStyle name="Millares_FORMATO POA" xfId="52"/>
    <cellStyle name="Millares_Libro2" xfId="53"/>
    <cellStyle name="Currency" xfId="54"/>
    <cellStyle name="Currency [0]" xfId="55"/>
    <cellStyle name="Moneda 2" xfId="56"/>
    <cellStyle name="Neutral" xfId="57"/>
    <cellStyle name="Normal 11" xfId="58"/>
    <cellStyle name="Normal 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1038225</xdr:colOff>
      <xdr:row>3</xdr:row>
      <xdr:rowOff>285750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247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95250</xdr:rowOff>
    </xdr:from>
    <xdr:to>
      <xdr:col>0</xdr:col>
      <xdr:colOff>1790700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5250"/>
          <a:ext cx="1343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1228725</xdr:colOff>
      <xdr:row>3</xdr:row>
      <xdr:rowOff>190500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38100</xdr:rowOff>
    </xdr:from>
    <xdr:to>
      <xdr:col>1</xdr:col>
      <xdr:colOff>114300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Desktop\PLANES%20OPERATIVOS%202019\11.%20FORMACION%20DE%20UNA%20CULTURA%20PARA%20LA%20SOSTENIBILIDAD%20AMIENTAL\11.1%20EDUCACION%20AMBIENTAL\FEV-16%20Educaci&#243;n%20ambien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Downloads\Copia%20de%20FEV-16%20CIDEAS,%20PRAES%20Y%20PROCEDAS%20ajust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2">
        <row r="4">
          <cell r="F4" t="str">
            <v>Versión 0</v>
          </cell>
          <cell r="G4">
            <v>42999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1">
        <row r="4">
          <cell r="K4" t="str">
            <v>Versión 0</v>
          </cell>
          <cell r="O4">
            <v>42999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showGridLines="0" zoomScale="70" zoomScaleNormal="70" zoomScalePageLayoutView="0" workbookViewId="0" topLeftCell="K7">
      <selection activeCell="Q14" sqref="Q14"/>
    </sheetView>
  </sheetViews>
  <sheetFormatPr defaultColWidth="11.421875" defaultRowHeight="12.75"/>
  <cols>
    <col min="1" max="1" width="4.00390625" style="1" customWidth="1"/>
    <col min="2" max="2" width="16.57421875" style="1" customWidth="1"/>
    <col min="3" max="3" width="12.28125" style="1" customWidth="1"/>
    <col min="4" max="4" width="11.28125" style="1" customWidth="1"/>
    <col min="5" max="5" width="5.421875" style="1" bestFit="1" customWidth="1"/>
    <col min="6" max="6" width="36.421875" style="1" customWidth="1"/>
    <col min="7" max="7" width="21.8515625" style="2" customWidth="1"/>
    <col min="8" max="8" width="22.28125" style="1" customWidth="1"/>
    <col min="9" max="9" width="19.8515625" style="1" customWidth="1"/>
    <col min="10" max="10" width="28.28125" style="1" customWidth="1"/>
    <col min="11" max="11" width="19.8515625" style="1" customWidth="1"/>
    <col min="12" max="12" width="22.00390625" style="1" customWidth="1"/>
    <col min="13" max="18" width="19.421875" style="1" customWidth="1"/>
    <col min="19" max="19" width="11.421875" style="1" hidden="1" customWidth="1"/>
    <col min="20" max="16384" width="11.421875" style="1" customWidth="1"/>
  </cols>
  <sheetData>
    <row r="1" spans="1:18" ht="31.5" customHeight="1">
      <c r="A1" s="226"/>
      <c r="B1" s="226"/>
      <c r="C1" s="227" t="s">
        <v>49</v>
      </c>
      <c r="D1" s="228"/>
      <c r="E1" s="228"/>
      <c r="F1" s="228"/>
      <c r="G1" s="228"/>
      <c r="H1" s="228"/>
      <c r="I1" s="228"/>
      <c r="J1" s="229"/>
      <c r="K1" s="233" t="s">
        <v>95</v>
      </c>
      <c r="L1" s="233"/>
      <c r="M1" s="233"/>
      <c r="N1" s="233"/>
      <c r="O1" s="233"/>
      <c r="P1" s="233"/>
      <c r="Q1" s="95"/>
      <c r="R1" s="95"/>
    </row>
    <row r="2" spans="1:18" ht="19.5" customHeight="1">
      <c r="A2" s="226"/>
      <c r="B2" s="226"/>
      <c r="C2" s="230"/>
      <c r="D2" s="231"/>
      <c r="E2" s="231"/>
      <c r="F2" s="231"/>
      <c r="G2" s="231"/>
      <c r="H2" s="231"/>
      <c r="I2" s="231"/>
      <c r="J2" s="232"/>
      <c r="K2" s="199" t="s">
        <v>52</v>
      </c>
      <c r="L2" s="199"/>
      <c r="M2" s="199"/>
      <c r="N2" s="199"/>
      <c r="O2" s="199"/>
      <c r="P2" s="199"/>
      <c r="Q2" s="33"/>
      <c r="R2" s="33"/>
    </row>
    <row r="3" spans="1:18" ht="19.5" customHeight="1">
      <c r="A3" s="226"/>
      <c r="B3" s="226"/>
      <c r="C3" s="227" t="s">
        <v>50</v>
      </c>
      <c r="D3" s="228"/>
      <c r="E3" s="228"/>
      <c r="F3" s="228"/>
      <c r="G3" s="228"/>
      <c r="H3" s="228"/>
      <c r="I3" s="228"/>
      <c r="J3" s="229"/>
      <c r="K3" s="199" t="s">
        <v>53</v>
      </c>
      <c r="L3" s="199"/>
      <c r="M3" s="199"/>
      <c r="N3" s="199" t="s">
        <v>66</v>
      </c>
      <c r="O3" s="199"/>
      <c r="P3" s="199"/>
      <c r="Q3" s="33"/>
      <c r="R3" s="33"/>
    </row>
    <row r="4" spans="1:18" ht="24.75" customHeight="1">
      <c r="A4" s="226"/>
      <c r="B4" s="226"/>
      <c r="C4" s="230"/>
      <c r="D4" s="231"/>
      <c r="E4" s="231"/>
      <c r="F4" s="231"/>
      <c r="G4" s="231"/>
      <c r="H4" s="231"/>
      <c r="I4" s="231"/>
      <c r="J4" s="232"/>
      <c r="K4" s="224" t="s">
        <v>159</v>
      </c>
      <c r="L4" s="191"/>
      <c r="M4" s="192"/>
      <c r="N4" s="190">
        <v>42999</v>
      </c>
      <c r="O4" s="221"/>
      <c r="P4" s="222"/>
      <c r="Q4" s="96"/>
      <c r="R4" s="96"/>
    </row>
    <row r="5" spans="1:18" ht="31.5" customHeight="1">
      <c r="A5" s="205" t="s">
        <v>101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97"/>
      <c r="R5" s="97"/>
    </row>
    <row r="6" spans="1:19" ht="30.75" customHeight="1">
      <c r="A6" s="225" t="s">
        <v>3</v>
      </c>
      <c r="B6" s="225"/>
      <c r="C6" s="225"/>
      <c r="D6" s="236" t="s">
        <v>123</v>
      </c>
      <c r="E6" s="236"/>
      <c r="F6" s="236"/>
      <c r="G6" s="236"/>
      <c r="H6" s="119" t="s">
        <v>0</v>
      </c>
      <c r="I6" s="120" t="s">
        <v>1</v>
      </c>
      <c r="J6" s="108"/>
      <c r="K6" s="31"/>
      <c r="L6" s="234"/>
      <c r="M6" s="234"/>
      <c r="N6" s="92"/>
      <c r="O6" s="92"/>
      <c r="P6" s="113"/>
      <c r="Q6" s="92"/>
      <c r="R6" s="92"/>
      <c r="S6" s="3"/>
    </row>
    <row r="7" spans="1:18" ht="34.5" customHeight="1">
      <c r="A7" s="214" t="s">
        <v>60</v>
      </c>
      <c r="B7" s="214"/>
      <c r="C7" s="214"/>
      <c r="D7" s="213" t="s">
        <v>153</v>
      </c>
      <c r="E7" s="213"/>
      <c r="F7" s="213"/>
      <c r="G7" s="213"/>
      <c r="H7" s="30" t="s">
        <v>103</v>
      </c>
      <c r="I7" s="107">
        <v>140617974</v>
      </c>
      <c r="J7" s="109"/>
      <c r="K7" s="27"/>
      <c r="L7" s="237"/>
      <c r="M7" s="237"/>
      <c r="N7" s="28"/>
      <c r="O7" s="28"/>
      <c r="P7" s="114"/>
      <c r="Q7" s="28"/>
      <c r="R7" s="28"/>
    </row>
    <row r="8" spans="1:19" ht="34.5" customHeight="1">
      <c r="A8" s="238" t="s">
        <v>108</v>
      </c>
      <c r="B8" s="239"/>
      <c r="C8" s="240"/>
      <c r="D8" s="241" t="s">
        <v>125</v>
      </c>
      <c r="E8" s="242"/>
      <c r="F8" s="242"/>
      <c r="G8" s="243"/>
      <c r="H8" s="22" t="s">
        <v>92</v>
      </c>
      <c r="I8" s="179"/>
      <c r="J8" s="109"/>
      <c r="K8" s="27"/>
      <c r="L8" s="28"/>
      <c r="M8" s="28"/>
      <c r="N8" s="28"/>
      <c r="O8" s="28"/>
      <c r="P8" s="114"/>
      <c r="Q8" s="28"/>
      <c r="R8" s="28"/>
      <c r="S8" s="133" t="s">
        <v>147</v>
      </c>
    </row>
    <row r="9" spans="1:19" ht="33" customHeight="1">
      <c r="A9" s="214" t="s">
        <v>2</v>
      </c>
      <c r="B9" s="214"/>
      <c r="C9" s="214"/>
      <c r="D9" s="213" t="s">
        <v>134</v>
      </c>
      <c r="E9" s="213"/>
      <c r="F9" s="213"/>
      <c r="G9" s="213"/>
      <c r="H9" s="22" t="s">
        <v>93</v>
      </c>
      <c r="I9" s="107" t="s">
        <v>4</v>
      </c>
      <c r="J9" s="110"/>
      <c r="K9" s="29"/>
      <c r="L9" s="237"/>
      <c r="M9" s="237"/>
      <c r="N9" s="28"/>
      <c r="O9" s="28"/>
      <c r="P9" s="114"/>
      <c r="Q9" s="28"/>
      <c r="R9" s="28"/>
      <c r="S9" s="133" t="s">
        <v>154</v>
      </c>
    </row>
    <row r="10" spans="1:19" ht="30" customHeight="1">
      <c r="A10" s="214" t="s">
        <v>61</v>
      </c>
      <c r="B10" s="214"/>
      <c r="C10" s="214"/>
      <c r="D10" s="235" t="s">
        <v>190</v>
      </c>
      <c r="E10" s="235"/>
      <c r="F10" s="235"/>
      <c r="G10" s="235"/>
      <c r="H10" s="22" t="s">
        <v>94</v>
      </c>
      <c r="I10" s="107" t="s">
        <v>4</v>
      </c>
      <c r="J10" s="110"/>
      <c r="K10" s="29"/>
      <c r="L10" s="28"/>
      <c r="M10" s="28"/>
      <c r="N10" s="28"/>
      <c r="O10" s="28"/>
      <c r="P10" s="114"/>
      <c r="Q10" s="28"/>
      <c r="R10" s="28"/>
      <c r="S10" s="133" t="s">
        <v>148</v>
      </c>
    </row>
    <row r="11" spans="1:19" ht="22.5" customHeight="1">
      <c r="A11" s="115"/>
      <c r="B11" s="115"/>
      <c r="C11" s="115"/>
      <c r="D11" s="116"/>
      <c r="E11" s="116"/>
      <c r="F11" s="116"/>
      <c r="G11" s="116"/>
      <c r="H11" s="117" t="s">
        <v>9</v>
      </c>
      <c r="I11" s="149">
        <f>SUM(I7:I10)</f>
        <v>140617974</v>
      </c>
      <c r="J11" s="149"/>
      <c r="K11" s="111"/>
      <c r="L11" s="246"/>
      <c r="M11" s="246"/>
      <c r="N11" s="112"/>
      <c r="O11" s="112"/>
      <c r="P11" s="118"/>
      <c r="Q11" s="28"/>
      <c r="R11" s="28"/>
      <c r="S11" s="133" t="s">
        <v>149</v>
      </c>
    </row>
    <row r="12" spans="1:19" ht="35.25" customHeight="1">
      <c r="A12" s="201" t="s">
        <v>5</v>
      </c>
      <c r="B12" s="245" t="s">
        <v>152</v>
      </c>
      <c r="C12" s="245"/>
      <c r="D12" s="245"/>
      <c r="E12" s="218" t="s">
        <v>5</v>
      </c>
      <c r="F12" s="218" t="s">
        <v>109</v>
      </c>
      <c r="G12" s="245" t="s">
        <v>6</v>
      </c>
      <c r="H12" s="220" t="s">
        <v>163</v>
      </c>
      <c r="I12" s="220"/>
      <c r="J12" s="206" t="s">
        <v>7</v>
      </c>
      <c r="K12" s="206"/>
      <c r="L12" s="244" t="s">
        <v>96</v>
      </c>
      <c r="M12" s="244"/>
      <c r="N12" s="244"/>
      <c r="O12" s="244"/>
      <c r="P12" s="244"/>
      <c r="Q12" s="102"/>
      <c r="R12" s="98"/>
      <c r="S12" s="133" t="s">
        <v>150</v>
      </c>
    </row>
    <row r="13" spans="1:19" ht="41.25" customHeight="1">
      <c r="A13" s="201"/>
      <c r="B13" s="245"/>
      <c r="C13" s="245"/>
      <c r="D13" s="245"/>
      <c r="E13" s="219"/>
      <c r="F13" s="219"/>
      <c r="G13" s="245"/>
      <c r="H13" s="94" t="s">
        <v>8</v>
      </c>
      <c r="I13" s="105" t="s">
        <v>62</v>
      </c>
      <c r="J13" s="94" t="s">
        <v>8</v>
      </c>
      <c r="K13" s="105" t="s">
        <v>62</v>
      </c>
      <c r="L13" s="104" t="s">
        <v>149</v>
      </c>
      <c r="M13" s="104" t="s">
        <v>161</v>
      </c>
      <c r="N13" s="104"/>
      <c r="O13" s="104"/>
      <c r="P13" s="104"/>
      <c r="Q13" s="93"/>
      <c r="R13" s="93"/>
      <c r="S13" s="133" t="s">
        <v>162</v>
      </c>
    </row>
    <row r="14" spans="1:19" s="3" customFormat="1" ht="75">
      <c r="A14" s="127">
        <v>1</v>
      </c>
      <c r="B14" s="215" t="s">
        <v>135</v>
      </c>
      <c r="C14" s="216"/>
      <c r="D14" s="217"/>
      <c r="E14" s="140">
        <v>1</v>
      </c>
      <c r="F14" s="140" t="s">
        <v>167</v>
      </c>
      <c r="G14" s="140" t="s">
        <v>168</v>
      </c>
      <c r="H14" s="131">
        <v>1</v>
      </c>
      <c r="I14" s="131">
        <v>1</v>
      </c>
      <c r="J14" s="140" t="s">
        <v>169</v>
      </c>
      <c r="K14" s="140" t="s">
        <v>144</v>
      </c>
      <c r="L14" s="132">
        <v>10000000</v>
      </c>
      <c r="M14" s="132"/>
      <c r="N14" s="132"/>
      <c r="O14" s="132"/>
      <c r="P14" s="132"/>
      <c r="Q14" s="93"/>
      <c r="R14" s="99"/>
      <c r="S14" s="133" t="s">
        <v>160</v>
      </c>
    </row>
    <row r="15" spans="1:19" s="3" customFormat="1" ht="60">
      <c r="A15" s="127">
        <v>2</v>
      </c>
      <c r="B15" s="215" t="s">
        <v>136</v>
      </c>
      <c r="C15" s="216" t="s">
        <v>136</v>
      </c>
      <c r="D15" s="217" t="s">
        <v>136</v>
      </c>
      <c r="E15" s="140">
        <v>1</v>
      </c>
      <c r="F15" s="140" t="s">
        <v>136</v>
      </c>
      <c r="G15" s="140" t="s">
        <v>168</v>
      </c>
      <c r="H15" s="130">
        <v>6</v>
      </c>
      <c r="I15" s="130">
        <v>6</v>
      </c>
      <c r="J15" s="140">
        <v>6</v>
      </c>
      <c r="K15" s="140" t="s">
        <v>145</v>
      </c>
      <c r="L15" s="132">
        <v>40000000</v>
      </c>
      <c r="M15" s="132">
        <v>15617974</v>
      </c>
      <c r="N15" s="132"/>
      <c r="O15" s="132"/>
      <c r="P15" s="103"/>
      <c r="Q15" s="93"/>
      <c r="R15" s="100"/>
      <c r="S15" s="134" t="s">
        <v>161</v>
      </c>
    </row>
    <row r="16" spans="1:19" s="3" customFormat="1" ht="75">
      <c r="A16" s="127">
        <v>3</v>
      </c>
      <c r="B16" s="215" t="s">
        <v>137</v>
      </c>
      <c r="C16" s="216" t="s">
        <v>137</v>
      </c>
      <c r="D16" s="217" t="s">
        <v>137</v>
      </c>
      <c r="E16" s="140">
        <v>1</v>
      </c>
      <c r="F16" s="140" t="s">
        <v>137</v>
      </c>
      <c r="G16" s="140" t="s">
        <v>168</v>
      </c>
      <c r="H16" s="130">
        <v>8</v>
      </c>
      <c r="I16" s="130">
        <v>8</v>
      </c>
      <c r="J16" s="140">
        <v>8</v>
      </c>
      <c r="K16" s="140" t="s">
        <v>146</v>
      </c>
      <c r="L16" s="132">
        <v>50000000</v>
      </c>
      <c r="M16" s="132">
        <v>25000000</v>
      </c>
      <c r="N16" s="132"/>
      <c r="O16" s="132"/>
      <c r="P16" s="103"/>
      <c r="Q16" s="93"/>
      <c r="R16" s="100"/>
      <c r="S16" s="134" t="s">
        <v>151</v>
      </c>
    </row>
    <row r="17" spans="1:18" s="3" customFormat="1" ht="23.25" customHeight="1">
      <c r="A17" s="207" t="s">
        <v>110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9"/>
      <c r="L17" s="106">
        <f>L14+L15+L16</f>
        <v>100000000</v>
      </c>
      <c r="M17" s="106">
        <f>M14+M15+M16</f>
        <v>40617974</v>
      </c>
      <c r="N17" s="106">
        <f>N14+N15+N16</f>
        <v>0</v>
      </c>
      <c r="O17" s="106">
        <f>O14+O15+O16</f>
        <v>0</v>
      </c>
      <c r="P17" s="106">
        <f>P14+P15+P16</f>
        <v>0</v>
      </c>
      <c r="Q17" s="93"/>
      <c r="R17" s="1"/>
    </row>
    <row r="18" spans="1:18" s="3" customFormat="1" ht="23.25" customHeight="1">
      <c r="A18" s="207" t="s">
        <v>90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9"/>
      <c r="L18" s="210">
        <f>L17+M17+N17+P17+O17</f>
        <v>140617974</v>
      </c>
      <c r="M18" s="211"/>
      <c r="N18" s="211"/>
      <c r="O18" s="211"/>
      <c r="P18" s="212"/>
      <c r="Q18" s="1"/>
      <c r="R18" s="1"/>
    </row>
    <row r="19" spans="1:18" s="3" customFormat="1" ht="23.25" customHeight="1">
      <c r="A19" s="200" t="s">
        <v>86</v>
      </c>
      <c r="B19" s="200"/>
      <c r="C19" s="200" t="s">
        <v>64</v>
      </c>
      <c r="D19" s="200"/>
      <c r="E19" s="200"/>
      <c r="F19" s="200"/>
      <c r="G19" s="200"/>
      <c r="H19" s="200"/>
      <c r="I19" s="125" t="s">
        <v>13</v>
      </c>
      <c r="J19" s="123"/>
      <c r="L19" s="26"/>
      <c r="M19" s="1"/>
      <c r="N19" s="1"/>
      <c r="O19" s="1"/>
      <c r="P19" s="1"/>
      <c r="Q19" s="1"/>
      <c r="R19" s="1"/>
    </row>
    <row r="20" spans="1:18" s="3" customFormat="1" ht="32.25" customHeight="1">
      <c r="A20" s="220">
        <v>0</v>
      </c>
      <c r="B20" s="200"/>
      <c r="C20" s="194" t="s">
        <v>174</v>
      </c>
      <c r="D20" s="195"/>
      <c r="E20" s="195"/>
      <c r="F20" s="195"/>
      <c r="G20" s="195"/>
      <c r="H20" s="196"/>
      <c r="I20" s="150">
        <v>43403</v>
      </c>
      <c r="J20" s="124"/>
      <c r="K20" s="25"/>
      <c r="L20" s="26"/>
      <c r="M20" s="1"/>
      <c r="N20" s="1"/>
      <c r="O20" s="1"/>
      <c r="P20" s="1"/>
      <c r="Q20" s="1"/>
      <c r="R20" s="1"/>
    </row>
    <row r="21" spans="1:18" s="3" customFormat="1" ht="30.75" customHeight="1">
      <c r="A21" s="201">
        <v>1</v>
      </c>
      <c r="B21" s="223"/>
      <c r="C21" s="194"/>
      <c r="D21" s="195"/>
      <c r="E21" s="195"/>
      <c r="F21" s="195"/>
      <c r="G21" s="195"/>
      <c r="H21" s="196"/>
      <c r="I21" s="150"/>
      <c r="J21" s="124"/>
      <c r="K21" s="25"/>
      <c r="L21" s="26"/>
      <c r="M21" s="1"/>
      <c r="N21" s="1"/>
      <c r="O21" s="1"/>
      <c r="P21" s="177"/>
      <c r="Q21" s="1"/>
      <c r="R21" s="1"/>
    </row>
    <row r="22" spans="1:18" s="3" customFormat="1" ht="33.75" customHeight="1">
      <c r="A22" s="201">
        <v>2</v>
      </c>
      <c r="B22" s="201"/>
      <c r="C22" s="194"/>
      <c r="D22" s="195"/>
      <c r="E22" s="195"/>
      <c r="F22" s="195"/>
      <c r="G22" s="195"/>
      <c r="H22" s="196"/>
      <c r="I22" s="150"/>
      <c r="J22" s="124"/>
      <c r="K22" s="25"/>
      <c r="L22" s="26"/>
      <c r="M22" s="1"/>
      <c r="N22" s="1"/>
      <c r="O22" s="1"/>
      <c r="P22" s="177"/>
      <c r="Q22" s="1"/>
      <c r="R22" s="1"/>
    </row>
    <row r="23" spans="1:18" s="3" customFormat="1" ht="27" customHeight="1">
      <c r="A23" s="201">
        <v>3</v>
      </c>
      <c r="B23" s="201"/>
      <c r="C23" s="194"/>
      <c r="D23" s="195"/>
      <c r="E23" s="195"/>
      <c r="F23" s="195"/>
      <c r="G23" s="195"/>
      <c r="H23" s="196"/>
      <c r="I23" s="150"/>
      <c r="J23" s="124"/>
      <c r="K23" s="25"/>
      <c r="L23" s="26"/>
      <c r="M23" s="1"/>
      <c r="N23" s="1"/>
      <c r="O23" s="1"/>
      <c r="P23" s="177"/>
      <c r="Q23" s="1"/>
      <c r="R23" s="1"/>
    </row>
    <row r="24" spans="1:18" s="3" customFormat="1" ht="17.25" customHeight="1">
      <c r="A24" s="1"/>
      <c r="B24" s="25"/>
      <c r="C24" s="25"/>
      <c r="D24" s="32"/>
      <c r="E24" s="32"/>
      <c r="F24" s="32"/>
      <c r="G24" s="32"/>
      <c r="H24" s="32"/>
      <c r="I24" s="32"/>
      <c r="J24" s="32"/>
      <c r="K24" s="25"/>
      <c r="L24" s="26"/>
      <c r="M24" s="1"/>
      <c r="N24" s="1"/>
      <c r="O24" s="1"/>
      <c r="P24" s="1"/>
      <c r="Q24" s="1"/>
      <c r="R24" s="1"/>
    </row>
    <row r="25" spans="1:18" s="3" customFormat="1" ht="21.75" customHeight="1">
      <c r="A25" s="1"/>
      <c r="B25" s="23"/>
      <c r="C25" s="202" t="s">
        <v>10</v>
      </c>
      <c r="D25" s="203"/>
      <c r="E25" s="203"/>
      <c r="F25" s="204"/>
      <c r="G25" s="197" t="s">
        <v>87</v>
      </c>
      <c r="H25" s="197"/>
      <c r="I25" s="197"/>
      <c r="J25" s="121"/>
      <c r="K25" s="121"/>
      <c r="L25" s="121"/>
      <c r="M25" s="121"/>
      <c r="N25" s="101"/>
      <c r="O25" s="101"/>
      <c r="P25" s="101"/>
      <c r="Q25" s="101"/>
      <c r="R25" s="101"/>
    </row>
    <row r="26" spans="1:19" ht="29.25" customHeight="1">
      <c r="A26" s="193" t="s">
        <v>11</v>
      </c>
      <c r="B26" s="193"/>
      <c r="C26" s="202" t="s">
        <v>155</v>
      </c>
      <c r="D26" s="203"/>
      <c r="E26" s="203"/>
      <c r="F26" s="204"/>
      <c r="G26" s="197" t="s">
        <v>156</v>
      </c>
      <c r="H26" s="197"/>
      <c r="I26" s="197"/>
      <c r="J26" s="122"/>
      <c r="K26" s="122"/>
      <c r="L26" s="122"/>
      <c r="M26" s="122"/>
      <c r="N26" s="33"/>
      <c r="O26" s="33"/>
      <c r="P26" s="33"/>
      <c r="Q26" s="33"/>
      <c r="R26" s="33"/>
      <c r="S26" s="33"/>
    </row>
    <row r="27" spans="1:19" ht="29.25" customHeight="1">
      <c r="A27" s="193" t="s">
        <v>12</v>
      </c>
      <c r="B27" s="193"/>
      <c r="C27" s="202" t="s">
        <v>157</v>
      </c>
      <c r="D27" s="203"/>
      <c r="E27" s="203"/>
      <c r="F27" s="204"/>
      <c r="G27" s="197" t="s">
        <v>158</v>
      </c>
      <c r="H27" s="197"/>
      <c r="I27" s="197"/>
      <c r="J27" s="122"/>
      <c r="K27" s="122"/>
      <c r="L27" s="122"/>
      <c r="M27" s="122"/>
      <c r="N27" s="33"/>
      <c r="O27" s="33"/>
      <c r="P27" s="33"/>
      <c r="Q27" s="33"/>
      <c r="R27" s="33"/>
      <c r="S27" s="33"/>
    </row>
    <row r="28" spans="1:19" ht="29.25" customHeight="1">
      <c r="A28" s="199" t="s">
        <v>73</v>
      </c>
      <c r="B28" s="199"/>
      <c r="C28" s="202"/>
      <c r="D28" s="203"/>
      <c r="E28" s="203"/>
      <c r="F28" s="204"/>
      <c r="G28" s="197"/>
      <c r="H28" s="197"/>
      <c r="I28" s="197"/>
      <c r="J28" s="122"/>
      <c r="K28" s="122"/>
      <c r="L28" s="122"/>
      <c r="M28" s="122"/>
      <c r="N28" s="33"/>
      <c r="O28" s="33"/>
      <c r="P28" s="33"/>
      <c r="Q28" s="33"/>
      <c r="R28" s="33"/>
      <c r="S28" s="33"/>
    </row>
    <row r="29" spans="1:19" ht="29.25" customHeight="1">
      <c r="A29" s="193" t="s">
        <v>13</v>
      </c>
      <c r="B29" s="193"/>
      <c r="C29" s="190">
        <v>43403</v>
      </c>
      <c r="D29" s="191"/>
      <c r="E29" s="191"/>
      <c r="F29" s="192"/>
      <c r="G29" s="198">
        <f>C29</f>
        <v>43403</v>
      </c>
      <c r="H29" s="199"/>
      <c r="I29" s="199"/>
      <c r="J29" s="122"/>
      <c r="K29" s="122"/>
      <c r="L29" s="122"/>
      <c r="M29" s="122"/>
      <c r="N29" s="33"/>
      <c r="O29" s="33"/>
      <c r="P29" s="33"/>
      <c r="Q29" s="33"/>
      <c r="R29" s="33"/>
      <c r="S29" s="33"/>
    </row>
  </sheetData>
  <sheetProtection/>
  <mergeCells count="62">
    <mergeCell ref="B14:D14"/>
    <mergeCell ref="B15:D15"/>
    <mergeCell ref="A17:K17"/>
    <mergeCell ref="A28:B28"/>
    <mergeCell ref="A29:B29"/>
    <mergeCell ref="G27:I27"/>
    <mergeCell ref="A23:B23"/>
    <mergeCell ref="C23:H23"/>
    <mergeCell ref="C26:F26"/>
    <mergeCell ref="C27:F27"/>
    <mergeCell ref="A8:C8"/>
    <mergeCell ref="D8:G8"/>
    <mergeCell ref="L12:P12"/>
    <mergeCell ref="G12:G13"/>
    <mergeCell ref="L11:M11"/>
    <mergeCell ref="D7:G7"/>
    <mergeCell ref="E12:E13"/>
    <mergeCell ref="H12:I12"/>
    <mergeCell ref="B12:D13"/>
    <mergeCell ref="C1:J2"/>
    <mergeCell ref="C3:J4"/>
    <mergeCell ref="K1:P1"/>
    <mergeCell ref="K2:P2"/>
    <mergeCell ref="L6:M6"/>
    <mergeCell ref="D10:G10"/>
    <mergeCell ref="D6:G6"/>
    <mergeCell ref="L9:M9"/>
    <mergeCell ref="A9:C9"/>
    <mergeCell ref="L7:M7"/>
    <mergeCell ref="K3:M3"/>
    <mergeCell ref="N3:P3"/>
    <mergeCell ref="N4:P4"/>
    <mergeCell ref="A21:B21"/>
    <mergeCell ref="C21:H21"/>
    <mergeCell ref="K4:M4"/>
    <mergeCell ref="A6:C6"/>
    <mergeCell ref="A1:B4"/>
    <mergeCell ref="A7:C7"/>
    <mergeCell ref="A12:A13"/>
    <mergeCell ref="A5:P5"/>
    <mergeCell ref="J12:K12"/>
    <mergeCell ref="A18:K18"/>
    <mergeCell ref="L18:P18"/>
    <mergeCell ref="C25:F25"/>
    <mergeCell ref="D9:G9"/>
    <mergeCell ref="A10:C10"/>
    <mergeCell ref="B16:D16"/>
    <mergeCell ref="F12:F13"/>
    <mergeCell ref="A20:B20"/>
    <mergeCell ref="C19:H19"/>
    <mergeCell ref="A27:B27"/>
    <mergeCell ref="A22:B22"/>
    <mergeCell ref="C22:H22"/>
    <mergeCell ref="G28:I28"/>
    <mergeCell ref="A19:B19"/>
    <mergeCell ref="C28:F28"/>
    <mergeCell ref="C29:F29"/>
    <mergeCell ref="A26:B26"/>
    <mergeCell ref="C20:H20"/>
    <mergeCell ref="G25:I25"/>
    <mergeCell ref="G26:I26"/>
    <mergeCell ref="G29:I29"/>
  </mergeCells>
  <dataValidations count="1">
    <dataValidation type="list" allowBlank="1" showInputMessage="1" showErrorMessage="1" sqref="L13:P13">
      <formula1>$S$8:$S$16</formula1>
    </dataValidation>
  </dataValidations>
  <printOptions horizontalCentered="1" verticalCentered="1"/>
  <pageMargins left="0.15748031496062992" right="0.03937007874015748" top="0.15748031496062992" bottom="0.15748031496062992" header="0" footer="0"/>
  <pageSetup horizontalDpi="600" verticalDpi="600" orientation="landscape" paperSize="122" scale="54" r:id="rId4"/>
  <colBreaks count="1" manualBreakCount="1">
    <brk id="18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zoomScaleSheetLayoutView="100" zoomScalePageLayoutView="0" workbookViewId="0" topLeftCell="B59">
      <selection activeCell="D79" sqref="D79"/>
    </sheetView>
  </sheetViews>
  <sheetFormatPr defaultColWidth="11.421875" defaultRowHeight="12.75"/>
  <cols>
    <col min="1" max="1" width="34.28125" style="1" customWidth="1"/>
    <col min="2" max="2" width="13.57421875" style="1" customWidth="1"/>
    <col min="3" max="3" width="13.7109375" style="9" customWidth="1"/>
    <col min="4" max="4" width="14.421875" style="10" customWidth="1"/>
    <col min="5" max="5" width="15.28125" style="11" customWidth="1"/>
    <col min="6" max="6" width="16.421875" style="10" bestFit="1" customWidth="1"/>
    <col min="7" max="7" width="5.7109375" style="4" customWidth="1"/>
    <col min="8" max="8" width="7.00390625" style="4" customWidth="1"/>
    <col min="9" max="9" width="6.7109375" style="4" customWidth="1"/>
    <col min="10" max="17" width="5.7109375" style="4" customWidth="1"/>
    <col min="18" max="18" width="6.28125" style="4" customWidth="1"/>
    <col min="19" max="28" width="11.421875" style="1" hidden="1" customWidth="1"/>
    <col min="29" max="16384" width="11.421875" style="1" customWidth="1"/>
  </cols>
  <sheetData>
    <row r="1" spans="1:18" ht="34.5" customHeight="1">
      <c r="A1" s="293"/>
      <c r="B1" s="323" t="s">
        <v>14</v>
      </c>
      <c r="C1" s="324"/>
      <c r="D1" s="324"/>
      <c r="E1" s="324"/>
      <c r="F1" s="324"/>
      <c r="G1" s="324"/>
      <c r="H1" s="324"/>
      <c r="I1" s="324"/>
      <c r="J1" s="324"/>
      <c r="K1" s="308" t="s">
        <v>65</v>
      </c>
      <c r="L1" s="309"/>
      <c r="M1" s="309"/>
      <c r="N1" s="309"/>
      <c r="O1" s="309"/>
      <c r="P1" s="309"/>
      <c r="Q1" s="309"/>
      <c r="R1" s="310"/>
    </row>
    <row r="2" spans="1:18" ht="25.5" customHeight="1">
      <c r="A2" s="294"/>
      <c r="B2" s="325"/>
      <c r="C2" s="326"/>
      <c r="D2" s="326"/>
      <c r="E2" s="326"/>
      <c r="F2" s="326"/>
      <c r="G2" s="326"/>
      <c r="H2" s="326"/>
      <c r="I2" s="326"/>
      <c r="J2" s="326"/>
      <c r="K2" s="311" t="s">
        <v>52</v>
      </c>
      <c r="L2" s="312"/>
      <c r="M2" s="312"/>
      <c r="N2" s="312"/>
      <c r="O2" s="312"/>
      <c r="P2" s="312"/>
      <c r="Q2" s="312"/>
      <c r="R2" s="313"/>
    </row>
    <row r="3" spans="1:18" ht="33" customHeight="1">
      <c r="A3" s="294"/>
      <c r="B3" s="327" t="s">
        <v>50</v>
      </c>
      <c r="C3" s="328"/>
      <c r="D3" s="328"/>
      <c r="E3" s="328"/>
      <c r="F3" s="328"/>
      <c r="G3" s="328"/>
      <c r="H3" s="328"/>
      <c r="I3" s="328"/>
      <c r="J3" s="329"/>
      <c r="K3" s="314" t="s">
        <v>53</v>
      </c>
      <c r="L3" s="314"/>
      <c r="M3" s="314"/>
      <c r="N3" s="314"/>
      <c r="O3" s="315" t="s">
        <v>67</v>
      </c>
      <c r="P3" s="315"/>
      <c r="Q3" s="315"/>
      <c r="R3" s="316"/>
    </row>
    <row r="4" spans="1:18" ht="21.75" customHeight="1" thickBot="1">
      <c r="A4" s="294"/>
      <c r="B4" s="330"/>
      <c r="C4" s="331"/>
      <c r="D4" s="331"/>
      <c r="E4" s="331"/>
      <c r="F4" s="331"/>
      <c r="G4" s="331"/>
      <c r="H4" s="331"/>
      <c r="I4" s="331"/>
      <c r="J4" s="332"/>
      <c r="K4" s="287" t="str">
        <f>+'POA H.A.'!K4</f>
        <v>Versión 0</v>
      </c>
      <c r="L4" s="288"/>
      <c r="M4" s="288"/>
      <c r="N4" s="289"/>
      <c r="O4" s="290">
        <f>+'POA H.A.'!N4</f>
        <v>42999</v>
      </c>
      <c r="P4" s="291"/>
      <c r="Q4" s="291"/>
      <c r="R4" s="292"/>
    </row>
    <row r="5" spans="1:18" ht="12.75" customHeight="1">
      <c r="A5" s="317" t="s">
        <v>54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9"/>
    </row>
    <row r="6" spans="1:18" ht="12.75" customHeight="1" thickBot="1">
      <c r="A6" s="320"/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2"/>
    </row>
    <row r="7" spans="1:18" ht="18" customHeight="1">
      <c r="A7" s="281" t="s">
        <v>164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</row>
    <row r="8" spans="1:18" ht="13.5" thickBot="1">
      <c r="A8" s="281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</row>
    <row r="9" spans="1:18" s="34" customFormat="1" ht="18" customHeight="1">
      <c r="A9" s="301" t="s">
        <v>88</v>
      </c>
      <c r="B9" s="302"/>
      <c r="C9" s="302"/>
      <c r="D9" s="302"/>
      <c r="E9" s="302"/>
      <c r="F9" s="302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1:18" ht="12.75" customHeight="1">
      <c r="A10" s="295" t="s">
        <v>85</v>
      </c>
      <c r="B10" s="296"/>
      <c r="C10" s="252" t="s">
        <v>84</v>
      </c>
      <c r="D10" s="252" t="s">
        <v>81</v>
      </c>
      <c r="E10" s="253" t="s">
        <v>17</v>
      </c>
      <c r="F10" s="253" t="s">
        <v>82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7"/>
    </row>
    <row r="11" spans="1:18" ht="12.75">
      <c r="A11" s="297"/>
      <c r="B11" s="298"/>
      <c r="C11" s="252"/>
      <c r="D11" s="252"/>
      <c r="E11" s="253"/>
      <c r="F11" s="253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88"/>
    </row>
    <row r="12" spans="1:18" ht="12.75">
      <c r="A12" s="282" t="s">
        <v>83</v>
      </c>
      <c r="B12" s="278"/>
      <c r="C12" s="39"/>
      <c r="D12" s="40"/>
      <c r="E12" s="41"/>
      <c r="F12" s="41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88"/>
    </row>
    <row r="13" spans="1:18" ht="12.75">
      <c r="A13" s="282" t="s">
        <v>77</v>
      </c>
      <c r="B13" s="277"/>
      <c r="C13" s="42"/>
      <c r="D13" s="43"/>
      <c r="E13" s="42"/>
      <c r="F13" s="43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89"/>
    </row>
    <row r="14" spans="1:18" ht="12.75">
      <c r="A14" s="282" t="s">
        <v>78</v>
      </c>
      <c r="B14" s="277"/>
      <c r="C14" s="42"/>
      <c r="D14" s="43"/>
      <c r="E14" s="42"/>
      <c r="F14" s="43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89"/>
    </row>
    <row r="15" spans="1:18" ht="12.75">
      <c r="A15" s="282" t="s">
        <v>79</v>
      </c>
      <c r="B15" s="277"/>
      <c r="C15" s="42"/>
      <c r="D15" s="43"/>
      <c r="E15" s="42"/>
      <c r="F15" s="43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89"/>
    </row>
    <row r="16" spans="1:18" ht="12.75">
      <c r="A16" s="282" t="s">
        <v>80</v>
      </c>
      <c r="B16" s="277"/>
      <c r="C16" s="42"/>
      <c r="D16" s="43"/>
      <c r="E16" s="42"/>
      <c r="F16" s="43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89"/>
    </row>
    <row r="17" spans="1:18" ht="13.5" thickBot="1">
      <c r="A17" s="267" t="s">
        <v>29</v>
      </c>
      <c r="B17" s="268"/>
      <c r="C17" s="268"/>
      <c r="D17" s="268"/>
      <c r="E17" s="269"/>
      <c r="F17" s="53">
        <f>SUM(F12:F16)</f>
        <v>0</v>
      </c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1"/>
    </row>
    <row r="18" spans="1:18" ht="18.75" customHeight="1">
      <c r="A18" s="275" t="s">
        <v>97</v>
      </c>
      <c r="B18" s="276"/>
      <c r="C18" s="276"/>
      <c r="D18" s="276"/>
      <c r="E18" s="276"/>
      <c r="F18" s="276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6"/>
    </row>
    <row r="19" spans="1:18" s="6" customFormat="1" ht="11.25" customHeight="1">
      <c r="A19" s="335" t="s">
        <v>15</v>
      </c>
      <c r="B19" s="252" t="s">
        <v>16</v>
      </c>
      <c r="C19" s="253" t="s">
        <v>17</v>
      </c>
      <c r="D19" s="253" t="s">
        <v>18</v>
      </c>
      <c r="E19" s="252" t="s">
        <v>19</v>
      </c>
      <c r="F19" s="253" t="s">
        <v>20</v>
      </c>
      <c r="G19" s="254" t="s">
        <v>21</v>
      </c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6"/>
    </row>
    <row r="20" spans="1:18" s="7" customFormat="1" ht="16.5">
      <c r="A20" s="335"/>
      <c r="B20" s="252"/>
      <c r="C20" s="253"/>
      <c r="D20" s="253"/>
      <c r="E20" s="252"/>
      <c r="F20" s="253"/>
      <c r="G20" s="47" t="s">
        <v>22</v>
      </c>
      <c r="H20" s="47" t="s">
        <v>59</v>
      </c>
      <c r="I20" s="47" t="s">
        <v>23</v>
      </c>
      <c r="J20" s="47" t="s">
        <v>24</v>
      </c>
      <c r="K20" s="47" t="s">
        <v>25</v>
      </c>
      <c r="L20" s="47" t="s">
        <v>26</v>
      </c>
      <c r="M20" s="47" t="s">
        <v>27</v>
      </c>
      <c r="N20" s="47" t="s">
        <v>28</v>
      </c>
      <c r="O20" s="47" t="s">
        <v>55</v>
      </c>
      <c r="P20" s="47" t="s">
        <v>56</v>
      </c>
      <c r="Q20" s="47" t="s">
        <v>57</v>
      </c>
      <c r="R20" s="48" t="s">
        <v>58</v>
      </c>
    </row>
    <row r="21" spans="1:18" ht="38.25">
      <c r="A21" s="398" t="s">
        <v>191</v>
      </c>
      <c r="B21" s="399" t="s">
        <v>192</v>
      </c>
      <c r="C21" s="400">
        <v>1</v>
      </c>
      <c r="D21" s="401">
        <v>1326000</v>
      </c>
      <c r="E21" s="402">
        <v>3.5</v>
      </c>
      <c r="F21" s="401">
        <v>989296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2"/>
    </row>
    <row r="22" spans="1:18" ht="12.75">
      <c r="A22" s="145"/>
      <c r="B22" s="144"/>
      <c r="C22" s="50"/>
      <c r="D22" s="43"/>
      <c r="E22" s="42"/>
      <c r="F22" s="43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</row>
    <row r="23" spans="1:18" ht="12.75">
      <c r="A23" s="49"/>
      <c r="B23" s="39"/>
      <c r="C23" s="50"/>
      <c r="D23" s="43"/>
      <c r="E23" s="42"/>
      <c r="F23" s="43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2"/>
    </row>
    <row r="24" spans="1:18" ht="12.75">
      <c r="A24" s="49"/>
      <c r="B24" s="39"/>
      <c r="C24" s="50"/>
      <c r="D24" s="43"/>
      <c r="E24" s="42"/>
      <c r="F24" s="43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2"/>
    </row>
    <row r="25" spans="1:18" ht="13.5" thickBot="1">
      <c r="A25" s="267" t="s">
        <v>29</v>
      </c>
      <c r="B25" s="268"/>
      <c r="C25" s="268"/>
      <c r="D25" s="268"/>
      <c r="E25" s="269"/>
      <c r="F25" s="53">
        <f>SUM(F21:F24)</f>
        <v>989296</v>
      </c>
      <c r="G25" s="272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4"/>
    </row>
    <row r="26" spans="1:18" s="3" customFormat="1" ht="18" customHeight="1" thickBot="1">
      <c r="A26" s="275" t="s">
        <v>30</v>
      </c>
      <c r="B26" s="276"/>
      <c r="C26" s="276"/>
      <c r="D26" s="276"/>
      <c r="E26" s="276"/>
      <c r="F26" s="276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</row>
    <row r="27" spans="1:18" s="8" customFormat="1" ht="16.5" customHeight="1">
      <c r="A27" s="263" t="s">
        <v>31</v>
      </c>
      <c r="B27" s="264"/>
      <c r="C27" s="257" t="s">
        <v>32</v>
      </c>
      <c r="D27" s="261" t="s">
        <v>17</v>
      </c>
      <c r="E27" s="279" t="s">
        <v>33</v>
      </c>
      <c r="F27" s="257" t="s">
        <v>20</v>
      </c>
      <c r="G27" s="254" t="s">
        <v>21</v>
      </c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6"/>
    </row>
    <row r="28" spans="1:18" s="6" customFormat="1" ht="14.25" customHeight="1">
      <c r="A28" s="265"/>
      <c r="B28" s="266"/>
      <c r="C28" s="223"/>
      <c r="D28" s="262"/>
      <c r="E28" s="280"/>
      <c r="F28" s="223"/>
      <c r="G28" s="47" t="s">
        <v>22</v>
      </c>
      <c r="H28" s="47" t="s">
        <v>59</v>
      </c>
      <c r="I28" s="47" t="s">
        <v>23</v>
      </c>
      <c r="J28" s="47" t="s">
        <v>24</v>
      </c>
      <c r="K28" s="47" t="s">
        <v>25</v>
      </c>
      <c r="L28" s="47" t="s">
        <v>26</v>
      </c>
      <c r="M28" s="47" t="s">
        <v>27</v>
      </c>
      <c r="N28" s="47" t="s">
        <v>28</v>
      </c>
      <c r="O28" s="47" t="s">
        <v>55</v>
      </c>
      <c r="P28" s="47" t="s">
        <v>56</v>
      </c>
      <c r="Q28" s="47" t="s">
        <v>57</v>
      </c>
      <c r="R28" s="48" t="s">
        <v>58</v>
      </c>
    </row>
    <row r="29" spans="1:18" s="7" customFormat="1" ht="12.75" customHeight="1">
      <c r="A29" s="270"/>
      <c r="B29" s="271"/>
      <c r="C29" s="56"/>
      <c r="D29" s="56"/>
      <c r="E29" s="57"/>
      <c r="F29" s="56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/>
    </row>
    <row r="30" spans="1:18" s="7" customFormat="1" ht="12.75" customHeight="1">
      <c r="A30" s="270"/>
      <c r="B30" s="271"/>
      <c r="C30" s="58"/>
      <c r="D30" s="58"/>
      <c r="E30" s="40"/>
      <c r="F30" s="43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8"/>
    </row>
    <row r="31" spans="1:18" s="7" customFormat="1" ht="12.75" customHeight="1">
      <c r="A31" s="270"/>
      <c r="B31" s="271"/>
      <c r="C31" s="58"/>
      <c r="D31" s="58"/>
      <c r="E31" s="40"/>
      <c r="F31" s="43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8"/>
    </row>
    <row r="32" spans="1:18" s="7" customFormat="1" ht="12.75" customHeight="1">
      <c r="A32" s="59"/>
      <c r="B32" s="60"/>
      <c r="C32" s="58"/>
      <c r="D32" s="58"/>
      <c r="E32" s="40"/>
      <c r="F32" s="43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</row>
    <row r="33" spans="1:18" ht="12.75" customHeight="1" thickBot="1">
      <c r="A33" s="267" t="s">
        <v>29</v>
      </c>
      <c r="B33" s="268"/>
      <c r="C33" s="268"/>
      <c r="D33" s="268"/>
      <c r="E33" s="269"/>
      <c r="F33" s="53">
        <f>SUM(F29:F32)</f>
        <v>0</v>
      </c>
      <c r="G33" s="61"/>
      <c r="H33" s="62"/>
      <c r="I33" s="62"/>
      <c r="J33" s="62"/>
      <c r="K33" s="62"/>
      <c r="L33" s="62"/>
      <c r="M33" s="63"/>
      <c r="N33" s="64"/>
      <c r="O33" s="64"/>
      <c r="P33" s="64"/>
      <c r="Q33" s="64"/>
      <c r="R33" s="65"/>
    </row>
    <row r="34" spans="1:18" s="3" customFormat="1" ht="18.75" customHeight="1" thickBot="1">
      <c r="A34" s="299" t="s">
        <v>34</v>
      </c>
      <c r="B34" s="300"/>
      <c r="C34" s="300"/>
      <c r="D34" s="300"/>
      <c r="E34" s="300"/>
      <c r="F34" s="300"/>
      <c r="G34" s="272"/>
      <c r="H34" s="273"/>
      <c r="I34" s="273"/>
      <c r="J34" s="273"/>
      <c r="K34" s="273"/>
      <c r="L34" s="273"/>
      <c r="M34" s="273"/>
      <c r="N34" s="54"/>
      <c r="O34" s="54"/>
      <c r="P34" s="54"/>
      <c r="Q34" s="54"/>
      <c r="R34" s="55"/>
    </row>
    <row r="35" spans="1:18" s="3" customFormat="1" ht="12.75">
      <c r="A35" s="66"/>
      <c r="B35" s="67"/>
      <c r="C35" s="68"/>
      <c r="D35" s="69"/>
      <c r="E35" s="70"/>
      <c r="F35" s="69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2"/>
    </row>
    <row r="36" spans="1:18" s="6" customFormat="1" ht="15.75" customHeight="1">
      <c r="A36" s="263" t="s">
        <v>31</v>
      </c>
      <c r="B36" s="264"/>
      <c r="C36" s="257" t="s">
        <v>32</v>
      </c>
      <c r="D36" s="261" t="s">
        <v>17</v>
      </c>
      <c r="E36" s="279" t="s">
        <v>33</v>
      </c>
      <c r="F36" s="257" t="s">
        <v>20</v>
      </c>
      <c r="G36" s="254" t="s">
        <v>21</v>
      </c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6"/>
    </row>
    <row r="37" spans="1:18" s="7" customFormat="1" ht="13.5" customHeight="1">
      <c r="A37" s="265"/>
      <c r="B37" s="266"/>
      <c r="C37" s="223"/>
      <c r="D37" s="262"/>
      <c r="E37" s="280"/>
      <c r="F37" s="223"/>
      <c r="G37" s="47" t="s">
        <v>22</v>
      </c>
      <c r="H37" s="47" t="s">
        <v>59</v>
      </c>
      <c r="I37" s="47" t="s">
        <v>23</v>
      </c>
      <c r="J37" s="47" t="s">
        <v>24</v>
      </c>
      <c r="K37" s="47" t="s">
        <v>25</v>
      </c>
      <c r="L37" s="47" t="s">
        <v>26</v>
      </c>
      <c r="M37" s="47" t="s">
        <v>27</v>
      </c>
      <c r="N37" s="47" t="s">
        <v>28</v>
      </c>
      <c r="O37" s="47" t="s">
        <v>55</v>
      </c>
      <c r="P37" s="47" t="s">
        <v>56</v>
      </c>
      <c r="Q37" s="47" t="s">
        <v>57</v>
      </c>
      <c r="R37" s="48" t="s">
        <v>58</v>
      </c>
    </row>
    <row r="38" spans="1:18" ht="12.75">
      <c r="A38" s="277"/>
      <c r="B38" s="278"/>
      <c r="C38" s="50"/>
      <c r="D38" s="43"/>
      <c r="E38" s="42"/>
      <c r="F38" s="43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2"/>
    </row>
    <row r="39" spans="1:18" ht="12.75">
      <c r="A39" s="277"/>
      <c r="B39" s="278"/>
      <c r="C39" s="50"/>
      <c r="D39" s="43"/>
      <c r="E39" s="42"/>
      <c r="F39" s="43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2"/>
    </row>
    <row r="40" spans="1:18" ht="12.75">
      <c r="A40" s="277"/>
      <c r="B40" s="278"/>
      <c r="C40" s="50"/>
      <c r="D40" s="43"/>
      <c r="E40" s="42"/>
      <c r="F40" s="43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2"/>
    </row>
    <row r="41" spans="1:18" ht="12.75">
      <c r="A41" s="277"/>
      <c r="B41" s="278"/>
      <c r="C41" s="50"/>
      <c r="D41" s="43"/>
      <c r="E41" s="42"/>
      <c r="F41" s="43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2"/>
    </row>
    <row r="42" spans="1:18" ht="13.5" thickBot="1">
      <c r="A42" s="267" t="s">
        <v>29</v>
      </c>
      <c r="B42" s="268"/>
      <c r="C42" s="268"/>
      <c r="D42" s="268"/>
      <c r="E42" s="269"/>
      <c r="F42" s="73">
        <f>SUM(F38:F41)</f>
        <v>0</v>
      </c>
      <c r="G42" s="284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6"/>
    </row>
    <row r="43" spans="1:18" ht="21" customHeight="1" thickBot="1">
      <c r="A43" s="74" t="s">
        <v>37</v>
      </c>
      <c r="B43" s="75"/>
      <c r="C43" s="76"/>
      <c r="D43" s="77"/>
      <c r="E43" s="78"/>
      <c r="F43" s="77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5"/>
    </row>
    <row r="44" spans="1:18" s="6" customFormat="1" ht="16.5" customHeight="1">
      <c r="A44" s="305" t="s">
        <v>15</v>
      </c>
      <c r="B44" s="306"/>
      <c r="C44" s="252" t="s">
        <v>35</v>
      </c>
      <c r="D44" s="283" t="s">
        <v>17</v>
      </c>
      <c r="E44" s="279" t="s">
        <v>33</v>
      </c>
      <c r="F44" s="257" t="s">
        <v>20</v>
      </c>
      <c r="G44" s="249" t="s">
        <v>21</v>
      </c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1"/>
    </row>
    <row r="45" spans="1:18" s="7" customFormat="1" ht="13.5" customHeight="1">
      <c r="A45" s="297"/>
      <c r="B45" s="307"/>
      <c r="C45" s="252"/>
      <c r="D45" s="280"/>
      <c r="E45" s="280"/>
      <c r="F45" s="223"/>
      <c r="G45" s="47" t="s">
        <v>22</v>
      </c>
      <c r="H45" s="47" t="s">
        <v>59</v>
      </c>
      <c r="I45" s="47" t="s">
        <v>23</v>
      </c>
      <c r="J45" s="47" t="s">
        <v>24</v>
      </c>
      <c r="K45" s="47" t="s">
        <v>25</v>
      </c>
      <c r="L45" s="47" t="s">
        <v>26</v>
      </c>
      <c r="M45" s="47" t="s">
        <v>27</v>
      </c>
      <c r="N45" s="47" t="s">
        <v>28</v>
      </c>
      <c r="O45" s="47" t="s">
        <v>55</v>
      </c>
      <c r="P45" s="47" t="s">
        <v>56</v>
      </c>
      <c r="Q45" s="47" t="s">
        <v>57</v>
      </c>
      <c r="R45" s="48" t="s">
        <v>58</v>
      </c>
    </row>
    <row r="46" spans="7:18" ht="12.75"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2"/>
    </row>
    <row r="47" spans="7:18" ht="12.75"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2"/>
    </row>
    <row r="48" spans="1:18" ht="12.75">
      <c r="A48" s="303"/>
      <c r="B48" s="304"/>
      <c r="C48" s="50"/>
      <c r="D48" s="43"/>
      <c r="E48" s="42"/>
      <c r="F48" s="43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2"/>
    </row>
    <row r="49" spans="1:18" ht="12.75">
      <c r="A49" s="79"/>
      <c r="B49" s="80"/>
      <c r="C49" s="50"/>
      <c r="D49" s="43"/>
      <c r="E49" s="42"/>
      <c r="F49" s="43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2"/>
    </row>
    <row r="50" spans="1:18" ht="13.5" thickBot="1">
      <c r="A50" s="267" t="s">
        <v>29</v>
      </c>
      <c r="B50" s="268"/>
      <c r="C50" s="268"/>
      <c r="D50" s="268"/>
      <c r="E50" s="269"/>
      <c r="F50" s="73">
        <f>SUM(F46:F49)</f>
        <v>0</v>
      </c>
      <c r="G50" s="272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4"/>
    </row>
    <row r="51" spans="1:18" ht="21.75" customHeight="1" thickBot="1">
      <c r="A51" s="74" t="s">
        <v>38</v>
      </c>
      <c r="B51" s="75"/>
      <c r="C51" s="76"/>
      <c r="D51" s="77"/>
      <c r="E51" s="78"/>
      <c r="F51" s="77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5"/>
    </row>
    <row r="52" spans="1:18" s="6" customFormat="1" ht="12.75" customHeight="1">
      <c r="A52" s="335" t="s">
        <v>15</v>
      </c>
      <c r="B52" s="252" t="s">
        <v>39</v>
      </c>
      <c r="C52" s="258" t="s">
        <v>40</v>
      </c>
      <c r="D52" s="260" t="s">
        <v>41</v>
      </c>
      <c r="E52" s="252" t="s">
        <v>42</v>
      </c>
      <c r="F52" s="257" t="s">
        <v>20</v>
      </c>
      <c r="G52" s="249" t="s">
        <v>21</v>
      </c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1"/>
    </row>
    <row r="53" spans="1:18" s="7" customFormat="1" ht="13.5" customHeight="1">
      <c r="A53" s="335"/>
      <c r="B53" s="252"/>
      <c r="C53" s="259"/>
      <c r="D53" s="260"/>
      <c r="E53" s="252"/>
      <c r="F53" s="223"/>
      <c r="G53" s="47" t="s">
        <v>22</v>
      </c>
      <c r="H53" s="47" t="s">
        <v>59</v>
      </c>
      <c r="I53" s="47" t="s">
        <v>23</v>
      </c>
      <c r="J53" s="47" t="s">
        <v>24</v>
      </c>
      <c r="K53" s="47" t="s">
        <v>25</v>
      </c>
      <c r="L53" s="47" t="s">
        <v>26</v>
      </c>
      <c r="M53" s="47" t="s">
        <v>27</v>
      </c>
      <c r="N53" s="47" t="s">
        <v>28</v>
      </c>
      <c r="O53" s="47" t="s">
        <v>55</v>
      </c>
      <c r="P53" s="47" t="s">
        <v>56</v>
      </c>
      <c r="Q53" s="47" t="s">
        <v>57</v>
      </c>
      <c r="R53" s="48" t="s">
        <v>58</v>
      </c>
    </row>
    <row r="54" spans="1:18" ht="36" customHeight="1">
      <c r="A54" s="148" t="s">
        <v>136</v>
      </c>
      <c r="B54" s="147" t="s">
        <v>171</v>
      </c>
      <c r="C54" s="50">
        <v>55617964</v>
      </c>
      <c r="D54" s="43"/>
      <c r="E54" s="135" t="s">
        <v>170</v>
      </c>
      <c r="F54" s="43">
        <f>C54</f>
        <v>55617964</v>
      </c>
      <c r="G54" s="51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52"/>
    </row>
    <row r="55" spans="1:18" ht="37.5" customHeight="1">
      <c r="A55" s="146" t="s">
        <v>137</v>
      </c>
      <c r="B55" s="147" t="s">
        <v>171</v>
      </c>
      <c r="C55" s="50">
        <v>75000000</v>
      </c>
      <c r="D55" s="43"/>
      <c r="E55" s="135" t="s">
        <v>170</v>
      </c>
      <c r="F55" s="43">
        <f>C55</f>
        <v>75000000</v>
      </c>
      <c r="G55" s="51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52"/>
    </row>
    <row r="56" spans="1:18" ht="41.25" customHeight="1">
      <c r="A56" s="146"/>
      <c r="B56" s="42"/>
      <c r="C56" s="50"/>
      <c r="D56" s="43"/>
      <c r="E56" s="135"/>
      <c r="F56" s="43"/>
      <c r="G56" s="51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52"/>
    </row>
    <row r="57" spans="1:18" ht="13.5" thickBot="1">
      <c r="A57" s="267" t="s">
        <v>29</v>
      </c>
      <c r="B57" s="268"/>
      <c r="C57" s="268"/>
      <c r="D57" s="268"/>
      <c r="E57" s="269"/>
      <c r="F57" s="81">
        <f>SUM(F54:F56)</f>
        <v>130617964</v>
      </c>
      <c r="G57" s="272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4"/>
    </row>
    <row r="58" spans="1:18" ht="22.5" customHeight="1" thickBot="1">
      <c r="A58" s="74" t="s">
        <v>43</v>
      </c>
      <c r="B58" s="75"/>
      <c r="C58" s="76"/>
      <c r="D58" s="77"/>
      <c r="E58" s="78"/>
      <c r="F58" s="77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/>
    </row>
    <row r="59" spans="1:18" s="6" customFormat="1" ht="12.75" customHeight="1">
      <c r="A59" s="305" t="s">
        <v>15</v>
      </c>
      <c r="B59" s="339"/>
      <c r="C59" s="339"/>
      <c r="D59" s="306"/>
      <c r="E59" s="252" t="s">
        <v>39</v>
      </c>
      <c r="F59" s="253" t="s">
        <v>36</v>
      </c>
      <c r="G59" s="249" t="s">
        <v>21</v>
      </c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1"/>
    </row>
    <row r="60" spans="1:18" s="7" customFormat="1" ht="13.5" customHeight="1">
      <c r="A60" s="297"/>
      <c r="B60" s="298"/>
      <c r="C60" s="298"/>
      <c r="D60" s="307"/>
      <c r="E60" s="252"/>
      <c r="F60" s="253"/>
      <c r="G60" s="47" t="s">
        <v>22</v>
      </c>
      <c r="H60" s="47" t="s">
        <v>59</v>
      </c>
      <c r="I60" s="47" t="s">
        <v>23</v>
      </c>
      <c r="J60" s="47" t="s">
        <v>24</v>
      </c>
      <c r="K60" s="47" t="s">
        <v>25</v>
      </c>
      <c r="L60" s="47" t="s">
        <v>26</v>
      </c>
      <c r="M60" s="47" t="s">
        <v>27</v>
      </c>
      <c r="N60" s="47" t="s">
        <v>28</v>
      </c>
      <c r="O60" s="47" t="s">
        <v>55</v>
      </c>
      <c r="P60" s="47" t="s">
        <v>56</v>
      </c>
      <c r="Q60" s="47" t="s">
        <v>57</v>
      </c>
      <c r="R60" s="48" t="s">
        <v>58</v>
      </c>
    </row>
    <row r="61" spans="1:18" ht="12.75">
      <c r="A61" s="282"/>
      <c r="B61" s="277"/>
      <c r="C61" s="277"/>
      <c r="D61" s="278"/>
      <c r="E61" s="42"/>
      <c r="F61" s="43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2"/>
    </row>
    <row r="62" spans="1:18" ht="12.75">
      <c r="A62" s="282"/>
      <c r="B62" s="277"/>
      <c r="C62" s="277"/>
      <c r="D62" s="278"/>
      <c r="E62" s="42"/>
      <c r="F62" s="43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2"/>
    </row>
    <row r="63" spans="1:18" ht="12.75">
      <c r="A63" s="282"/>
      <c r="B63" s="277"/>
      <c r="C63" s="277"/>
      <c r="D63" s="278"/>
      <c r="E63" s="42"/>
      <c r="F63" s="43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2"/>
    </row>
    <row r="64" spans="1:18" ht="12.75">
      <c r="A64" s="282"/>
      <c r="B64" s="277"/>
      <c r="C64" s="277"/>
      <c r="D64" s="278"/>
      <c r="E64" s="42"/>
      <c r="F64" s="43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2"/>
    </row>
    <row r="65" spans="1:18" ht="13.5" thickBot="1">
      <c r="A65" s="267" t="s">
        <v>29</v>
      </c>
      <c r="B65" s="268"/>
      <c r="C65" s="268"/>
      <c r="D65" s="268"/>
      <c r="E65" s="269"/>
      <c r="F65" s="81">
        <f>SUM(F61:F64)</f>
        <v>0</v>
      </c>
      <c r="G65" s="272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4"/>
    </row>
    <row r="66" spans="1:18" s="3" customFormat="1" ht="19.5" customHeight="1" thickBot="1">
      <c r="A66" s="74" t="s">
        <v>44</v>
      </c>
      <c r="B66" s="75"/>
      <c r="C66" s="76"/>
      <c r="D66" s="77"/>
      <c r="E66" s="78"/>
      <c r="F66" s="77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5"/>
    </row>
    <row r="67" spans="1:18" s="6" customFormat="1" ht="12.75" customHeight="1">
      <c r="A67" s="305" t="s">
        <v>15</v>
      </c>
      <c r="B67" s="306"/>
      <c r="C67" s="252" t="s">
        <v>35</v>
      </c>
      <c r="D67" s="283" t="s">
        <v>17</v>
      </c>
      <c r="E67" s="279" t="s">
        <v>33</v>
      </c>
      <c r="F67" s="257" t="s">
        <v>20</v>
      </c>
      <c r="G67" s="249" t="s">
        <v>21</v>
      </c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1"/>
    </row>
    <row r="68" spans="1:18" s="7" customFormat="1" ht="13.5" customHeight="1">
      <c r="A68" s="297"/>
      <c r="B68" s="307"/>
      <c r="C68" s="252"/>
      <c r="D68" s="280"/>
      <c r="E68" s="280"/>
      <c r="F68" s="223"/>
      <c r="G68" s="47" t="s">
        <v>22</v>
      </c>
      <c r="H68" s="47" t="s">
        <v>59</v>
      </c>
      <c r="I68" s="47" t="s">
        <v>23</v>
      </c>
      <c r="J68" s="47" t="s">
        <v>24</v>
      </c>
      <c r="K68" s="47" t="s">
        <v>25</v>
      </c>
      <c r="L68" s="47" t="s">
        <v>26</v>
      </c>
      <c r="M68" s="47" t="s">
        <v>27</v>
      </c>
      <c r="N68" s="47" t="s">
        <v>28</v>
      </c>
      <c r="O68" s="47" t="s">
        <v>55</v>
      </c>
      <c r="P68" s="47" t="s">
        <v>56</v>
      </c>
      <c r="Q68" s="47" t="s">
        <v>57</v>
      </c>
      <c r="R68" s="48" t="s">
        <v>58</v>
      </c>
    </row>
    <row r="69" spans="1:18" ht="37.5" customHeight="1">
      <c r="A69" s="333" t="s">
        <v>173</v>
      </c>
      <c r="B69" s="334"/>
      <c r="C69" s="50" t="s">
        <v>172</v>
      </c>
      <c r="D69" s="43">
        <v>1</v>
      </c>
      <c r="E69" s="401">
        <v>9010714</v>
      </c>
      <c r="F69" s="43">
        <f>E69</f>
        <v>9010714</v>
      </c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/>
    </row>
    <row r="70" spans="1:18" ht="32.25" customHeight="1">
      <c r="A70" s="333"/>
      <c r="B70" s="334"/>
      <c r="C70" s="50"/>
      <c r="D70" s="43"/>
      <c r="E70" s="43"/>
      <c r="F70" s="43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2"/>
    </row>
    <row r="71" spans="1:18" ht="12.75">
      <c r="A71" s="282"/>
      <c r="B71" s="278"/>
      <c r="C71" s="50"/>
      <c r="D71" s="43"/>
      <c r="E71" s="42"/>
      <c r="F71" s="43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2"/>
    </row>
    <row r="72" spans="1:18" ht="12.75">
      <c r="A72" s="282"/>
      <c r="B72" s="278"/>
      <c r="C72" s="50"/>
      <c r="D72" s="43"/>
      <c r="E72" s="42"/>
      <c r="F72" s="43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2"/>
    </row>
    <row r="73" spans="1:18" ht="13.5" thickBot="1">
      <c r="A73" s="267" t="s">
        <v>29</v>
      </c>
      <c r="B73" s="268"/>
      <c r="C73" s="268"/>
      <c r="D73" s="268"/>
      <c r="E73" s="269"/>
      <c r="F73" s="73">
        <f>SUM(F69:F72)</f>
        <v>9010714</v>
      </c>
      <c r="G73" s="272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4"/>
    </row>
    <row r="74" spans="1:18" ht="18" customHeight="1" thickBot="1">
      <c r="A74" s="74" t="s">
        <v>89</v>
      </c>
      <c r="B74" s="75"/>
      <c r="C74" s="76"/>
      <c r="D74" s="77"/>
      <c r="E74" s="78"/>
      <c r="F74" s="77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5"/>
    </row>
    <row r="75" spans="1:18" ht="12.75">
      <c r="A75" s="305" t="s">
        <v>15</v>
      </c>
      <c r="B75" s="306"/>
      <c r="C75" s="252" t="s">
        <v>35</v>
      </c>
      <c r="D75" s="283" t="s">
        <v>17</v>
      </c>
      <c r="E75" s="279" t="s">
        <v>33</v>
      </c>
      <c r="F75" s="257" t="s">
        <v>20</v>
      </c>
      <c r="G75" s="249" t="s">
        <v>21</v>
      </c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1"/>
    </row>
    <row r="76" spans="1:18" ht="16.5">
      <c r="A76" s="297"/>
      <c r="B76" s="307"/>
      <c r="C76" s="252"/>
      <c r="D76" s="280"/>
      <c r="E76" s="280"/>
      <c r="F76" s="223"/>
      <c r="G76" s="47" t="s">
        <v>22</v>
      </c>
      <c r="H76" s="47" t="s">
        <v>59</v>
      </c>
      <c r="I76" s="47" t="s">
        <v>23</v>
      </c>
      <c r="J76" s="47" t="s">
        <v>24</v>
      </c>
      <c r="K76" s="47" t="s">
        <v>25</v>
      </c>
      <c r="L76" s="47" t="s">
        <v>26</v>
      </c>
      <c r="M76" s="47" t="s">
        <v>27</v>
      </c>
      <c r="N76" s="47" t="s">
        <v>28</v>
      </c>
      <c r="O76" s="47" t="s">
        <v>55</v>
      </c>
      <c r="P76" s="47" t="s">
        <v>56</v>
      </c>
      <c r="Q76" s="47" t="s">
        <v>57</v>
      </c>
      <c r="R76" s="47" t="s">
        <v>58</v>
      </c>
    </row>
    <row r="77" spans="1:18" ht="12.75">
      <c r="A77" s="247" t="s">
        <v>98</v>
      </c>
      <c r="B77" s="248"/>
      <c r="C77" s="50"/>
      <c r="D77" s="43"/>
      <c r="E77" s="42"/>
      <c r="F77" s="176">
        <v>24000000</v>
      </c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</row>
    <row r="78" spans="1:18" ht="12.75">
      <c r="A78" s="338" t="s">
        <v>91</v>
      </c>
      <c r="B78" s="248"/>
      <c r="C78" s="50"/>
      <c r="D78" s="43"/>
      <c r="E78" s="42"/>
      <c r="F78" s="176">
        <v>2026047</v>
      </c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</row>
    <row r="79" spans="1:18" ht="12.75">
      <c r="A79" s="247" t="s">
        <v>175</v>
      </c>
      <c r="B79" s="248"/>
      <c r="C79" s="50"/>
      <c r="D79" s="43"/>
      <c r="E79" s="42"/>
      <c r="F79" s="176">
        <v>1000000</v>
      </c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</row>
    <row r="80" spans="1:18" ht="12.75">
      <c r="A80" s="247" t="s">
        <v>99</v>
      </c>
      <c r="B80" s="248"/>
      <c r="C80" s="50"/>
      <c r="D80" s="43"/>
      <c r="E80" s="42"/>
      <c r="F80" s="176">
        <v>667904</v>
      </c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</row>
    <row r="81" spans="1:18" ht="12.75">
      <c r="A81" s="282"/>
      <c r="B81" s="278"/>
      <c r="C81" s="50"/>
      <c r="D81" s="43"/>
      <c r="E81" s="42"/>
      <c r="F81" s="43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</row>
    <row r="82" spans="1:18" ht="12.75">
      <c r="A82" s="340" t="s">
        <v>29</v>
      </c>
      <c r="B82" s="341"/>
      <c r="C82" s="341"/>
      <c r="D82" s="341"/>
      <c r="E82" s="342"/>
      <c r="F82" s="73">
        <f>SUM(F77:F81)</f>
        <v>27693951</v>
      </c>
      <c r="G82" s="343"/>
      <c r="H82" s="344"/>
      <c r="I82" s="344"/>
      <c r="J82" s="344"/>
      <c r="K82" s="344"/>
      <c r="L82" s="344"/>
      <c r="M82" s="344"/>
      <c r="N82" s="344"/>
      <c r="O82" s="344"/>
      <c r="P82" s="344"/>
      <c r="Q82" s="344"/>
      <c r="R82" s="345"/>
    </row>
    <row r="83" spans="1:18" ht="12.75">
      <c r="A83" s="336" t="s">
        <v>90</v>
      </c>
      <c r="B83" s="336"/>
      <c r="C83" s="336"/>
      <c r="D83" s="336"/>
      <c r="E83" s="336"/>
      <c r="F83" s="43">
        <f>F25+F33+F42+F50+F57+F65+F73</f>
        <v>140617974</v>
      </c>
      <c r="G83" s="284"/>
      <c r="H83" s="285"/>
      <c r="I83" s="285"/>
      <c r="J83" s="285"/>
      <c r="K83" s="285"/>
      <c r="L83" s="285"/>
      <c r="M83" s="285"/>
      <c r="N83" s="285"/>
      <c r="O83" s="285"/>
      <c r="P83" s="285"/>
      <c r="Q83" s="285"/>
      <c r="R83" s="337"/>
    </row>
    <row r="84" spans="1:18" ht="12.75">
      <c r="A84" s="82"/>
      <c r="B84" s="82"/>
      <c r="C84" s="83"/>
      <c r="D84" s="84"/>
      <c r="E84" s="85"/>
      <c r="F84" s="84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</row>
  </sheetData>
  <sheetProtection/>
  <mergeCells count="113">
    <mergeCell ref="A81:B81"/>
    <mergeCell ref="A82:E82"/>
    <mergeCell ref="G82:R82"/>
    <mergeCell ref="E75:E76"/>
    <mergeCell ref="A65:E65"/>
    <mergeCell ref="E67:E68"/>
    <mergeCell ref="F75:F76"/>
    <mergeCell ref="G75:R75"/>
    <mergeCell ref="G67:R67"/>
    <mergeCell ref="A72:B72"/>
    <mergeCell ref="A83:E83"/>
    <mergeCell ref="G83:R83"/>
    <mergeCell ref="A77:B77"/>
    <mergeCell ref="A78:B78"/>
    <mergeCell ref="A80:B80"/>
    <mergeCell ref="C36:C37"/>
    <mergeCell ref="A59:D60"/>
    <mergeCell ref="A57:E57"/>
    <mergeCell ref="A73:E73"/>
    <mergeCell ref="A70:B70"/>
    <mergeCell ref="C19:C20"/>
    <mergeCell ref="A19:A20"/>
    <mergeCell ref="A75:B76"/>
    <mergeCell ref="C75:C76"/>
    <mergeCell ref="D75:D76"/>
    <mergeCell ref="A63:D63"/>
    <mergeCell ref="A52:A53"/>
    <mergeCell ref="A61:D61"/>
    <mergeCell ref="A62:D62"/>
    <mergeCell ref="A40:B40"/>
    <mergeCell ref="A71:B71"/>
    <mergeCell ref="A67:B68"/>
    <mergeCell ref="G73:R73"/>
    <mergeCell ref="C67:C68"/>
    <mergeCell ref="D67:D68"/>
    <mergeCell ref="A69:B69"/>
    <mergeCell ref="K1:R1"/>
    <mergeCell ref="K2:R2"/>
    <mergeCell ref="K3:N3"/>
    <mergeCell ref="O3:R3"/>
    <mergeCell ref="A5:R6"/>
    <mergeCell ref="B1:J2"/>
    <mergeCell ref="B3:J4"/>
    <mergeCell ref="A64:D64"/>
    <mergeCell ref="F10:F11"/>
    <mergeCell ref="F67:F68"/>
    <mergeCell ref="A9:F9"/>
    <mergeCell ref="G65:R65"/>
    <mergeCell ref="A48:B48"/>
    <mergeCell ref="A44:B45"/>
    <mergeCell ref="A13:B13"/>
    <mergeCell ref="G57:R57"/>
    <mergeCell ref="A14:B14"/>
    <mergeCell ref="A15:B15"/>
    <mergeCell ref="A16:B16"/>
    <mergeCell ref="A42:E42"/>
    <mergeCell ref="A34:F34"/>
    <mergeCell ref="B19:B20"/>
    <mergeCell ref="C27:C28"/>
    <mergeCell ref="A29:B29"/>
    <mergeCell ref="A30:B30"/>
    <mergeCell ref="E27:E28"/>
    <mergeCell ref="A25:E25"/>
    <mergeCell ref="C10:C11"/>
    <mergeCell ref="E10:E11"/>
    <mergeCell ref="A17:E17"/>
    <mergeCell ref="G19:R19"/>
    <mergeCell ref="K4:N4"/>
    <mergeCell ref="O4:R4"/>
    <mergeCell ref="D10:D11"/>
    <mergeCell ref="A18:F18"/>
    <mergeCell ref="A1:A4"/>
    <mergeCell ref="A10:B11"/>
    <mergeCell ref="A7:R8"/>
    <mergeCell ref="A12:B12"/>
    <mergeCell ref="G25:R25"/>
    <mergeCell ref="C44:C45"/>
    <mergeCell ref="D44:D45"/>
    <mergeCell ref="A39:B39"/>
    <mergeCell ref="A41:B41"/>
    <mergeCell ref="G34:M34"/>
    <mergeCell ref="G42:R42"/>
    <mergeCell ref="E44:E45"/>
    <mergeCell ref="A26:F26"/>
    <mergeCell ref="D19:D20"/>
    <mergeCell ref="E19:E20"/>
    <mergeCell ref="F19:F20"/>
    <mergeCell ref="A27:B28"/>
    <mergeCell ref="E52:E53"/>
    <mergeCell ref="A50:E50"/>
    <mergeCell ref="F52:F53"/>
    <mergeCell ref="A38:B38"/>
    <mergeCell ref="E36:E37"/>
    <mergeCell ref="D52:D53"/>
    <mergeCell ref="G36:R36"/>
    <mergeCell ref="F27:F28"/>
    <mergeCell ref="D27:D28"/>
    <mergeCell ref="A36:B37"/>
    <mergeCell ref="A33:E33"/>
    <mergeCell ref="A31:B31"/>
    <mergeCell ref="D36:D37"/>
    <mergeCell ref="G50:R50"/>
    <mergeCell ref="G44:R44"/>
    <mergeCell ref="A79:B79"/>
    <mergeCell ref="G52:R52"/>
    <mergeCell ref="E59:E60"/>
    <mergeCell ref="F59:F60"/>
    <mergeCell ref="B52:B53"/>
    <mergeCell ref="G27:R27"/>
    <mergeCell ref="G59:R59"/>
    <mergeCell ref="F44:F45"/>
    <mergeCell ref="F36:F37"/>
    <mergeCell ref="C52:C53"/>
  </mergeCells>
  <printOptions horizontalCentered="1" verticalCentered="1"/>
  <pageMargins left="0" right="0" top="0" bottom="0" header="0" footer="0"/>
  <pageSetup horizontalDpi="600" verticalDpi="600" orientation="landscape" paperSize="122" scale="67" r:id="rId2"/>
  <rowBreaks count="1" manualBreakCount="1">
    <brk id="4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SheetLayoutView="100" zoomScalePageLayoutView="0" workbookViewId="0" topLeftCell="A8">
      <selection activeCell="E12" sqref="E12"/>
    </sheetView>
  </sheetViews>
  <sheetFormatPr defaultColWidth="11.421875" defaultRowHeight="12.75"/>
  <cols>
    <col min="1" max="1" width="21.421875" style="12" customWidth="1"/>
    <col min="2" max="2" width="18.8515625" style="12" customWidth="1"/>
    <col min="3" max="3" width="17.57421875" style="12" customWidth="1"/>
    <col min="4" max="4" width="16.28125" style="12" customWidth="1"/>
    <col min="5" max="5" width="10.7109375" style="12" customWidth="1"/>
    <col min="6" max="6" width="13.7109375" style="15" customWidth="1"/>
    <col min="7" max="7" width="17.00390625" style="16" customWidth="1"/>
    <col min="8" max="16384" width="11.421875" style="12" customWidth="1"/>
  </cols>
  <sheetData>
    <row r="1" spans="1:7" ht="26.25" customHeight="1">
      <c r="A1" s="346"/>
      <c r="B1" s="349" t="s">
        <v>49</v>
      </c>
      <c r="C1" s="349"/>
      <c r="D1" s="349"/>
      <c r="E1" s="349"/>
      <c r="F1" s="350" t="s">
        <v>51</v>
      </c>
      <c r="G1" s="350"/>
    </row>
    <row r="2" spans="1:7" ht="26.25" customHeight="1">
      <c r="A2" s="347"/>
      <c r="B2" s="349"/>
      <c r="C2" s="349"/>
      <c r="D2" s="349"/>
      <c r="E2" s="349"/>
      <c r="F2" s="351" t="s">
        <v>52</v>
      </c>
      <c r="G2" s="351"/>
    </row>
    <row r="3" spans="1:13" s="1" customFormat="1" ht="26.25" customHeight="1">
      <c r="A3" s="347"/>
      <c r="B3" s="352" t="s">
        <v>50</v>
      </c>
      <c r="C3" s="352"/>
      <c r="D3" s="352"/>
      <c r="E3" s="352"/>
      <c r="F3" s="5" t="s">
        <v>53</v>
      </c>
      <c r="G3" s="5" t="s">
        <v>68</v>
      </c>
      <c r="H3" s="4"/>
      <c r="I3" s="4"/>
      <c r="J3" s="4"/>
      <c r="K3" s="4"/>
      <c r="L3" s="4"/>
      <c r="M3" s="4"/>
    </row>
    <row r="4" spans="1:13" s="1" customFormat="1" ht="26.25" customHeight="1">
      <c r="A4" s="348"/>
      <c r="B4" s="352"/>
      <c r="C4" s="352"/>
      <c r="D4" s="352"/>
      <c r="E4" s="352"/>
      <c r="F4" s="5" t="str">
        <f>+'[2]POA H.B.'!K4</f>
        <v>Versión 0</v>
      </c>
      <c r="G4" s="24">
        <f>+'[2]POA H.B.'!O4</f>
        <v>42999</v>
      </c>
      <c r="H4" s="4"/>
      <c r="I4" s="4"/>
      <c r="J4" s="4"/>
      <c r="K4" s="4"/>
      <c r="L4" s="4"/>
      <c r="M4" s="4"/>
    </row>
    <row r="5" spans="1:13" s="1" customFormat="1" ht="21" customHeight="1">
      <c r="A5" s="353" t="s">
        <v>54</v>
      </c>
      <c r="B5" s="353"/>
      <c r="C5" s="353"/>
      <c r="D5" s="353"/>
      <c r="E5" s="353"/>
      <c r="F5" s="353"/>
      <c r="G5" s="353"/>
      <c r="H5" s="4"/>
      <c r="I5" s="4"/>
      <c r="J5" s="4"/>
      <c r="K5" s="4"/>
      <c r="L5" s="4"/>
      <c r="M5" s="4"/>
    </row>
    <row r="6" spans="1:7" ht="28.5" customHeight="1">
      <c r="A6" s="354" t="s">
        <v>165</v>
      </c>
      <c r="B6" s="355"/>
      <c r="C6" s="355"/>
      <c r="D6" s="355"/>
      <c r="E6" s="355"/>
      <c r="F6" s="355"/>
      <c r="G6" s="356"/>
    </row>
    <row r="7" spans="1:7" ht="55.5" customHeight="1">
      <c r="A7" s="17" t="s">
        <v>71</v>
      </c>
      <c r="B7" s="357" t="s">
        <v>70</v>
      </c>
      <c r="C7" s="358"/>
      <c r="D7" s="18" t="s">
        <v>35</v>
      </c>
      <c r="E7" s="19" t="s">
        <v>48</v>
      </c>
      <c r="F7" s="20" t="s">
        <v>166</v>
      </c>
      <c r="G7" s="19" t="s">
        <v>72</v>
      </c>
    </row>
    <row r="8" spans="1:7" ht="27.75" customHeight="1">
      <c r="A8" s="185" t="s">
        <v>176</v>
      </c>
      <c r="B8" s="359" t="s">
        <v>177</v>
      </c>
      <c r="C8" s="360"/>
      <c r="D8" s="151" t="s">
        <v>178</v>
      </c>
      <c r="E8" s="186">
        <v>7</v>
      </c>
      <c r="F8" s="187">
        <v>2500</v>
      </c>
      <c r="G8" s="187">
        <f>E8*F8</f>
        <v>17500</v>
      </c>
    </row>
    <row r="9" spans="1:7" ht="29.25" customHeight="1">
      <c r="A9" s="188">
        <v>110010006</v>
      </c>
      <c r="B9" s="359" t="s">
        <v>179</v>
      </c>
      <c r="C9" s="360"/>
      <c r="D9" s="151" t="s">
        <v>178</v>
      </c>
      <c r="E9" s="186">
        <f>2</f>
        <v>2</v>
      </c>
      <c r="F9" s="187">
        <v>10137</v>
      </c>
      <c r="G9" s="187">
        <f>F9*E9</f>
        <v>20274</v>
      </c>
    </row>
    <row r="10" spans="1:7" ht="39" customHeight="1">
      <c r="A10" s="188">
        <v>110010020</v>
      </c>
      <c r="B10" s="359" t="s">
        <v>180</v>
      </c>
      <c r="C10" s="360"/>
      <c r="D10" s="151" t="s">
        <v>178</v>
      </c>
      <c r="E10" s="186">
        <f>2+2</f>
        <v>4</v>
      </c>
      <c r="F10" s="187">
        <v>7513</v>
      </c>
      <c r="G10" s="187">
        <f aca="true" t="shared" si="0" ref="G10:G18">F10*E10</f>
        <v>30052</v>
      </c>
    </row>
    <row r="11" spans="1:7" ht="12">
      <c r="A11" s="185" t="s">
        <v>181</v>
      </c>
      <c r="B11" s="359" t="s">
        <v>182</v>
      </c>
      <c r="C11" s="360"/>
      <c r="D11" s="151" t="s">
        <v>178</v>
      </c>
      <c r="E11" s="186">
        <v>18</v>
      </c>
      <c r="F11" s="187">
        <v>922</v>
      </c>
      <c r="G11" s="187">
        <f t="shared" si="0"/>
        <v>16596</v>
      </c>
    </row>
    <row r="12" spans="1:7" ht="52.5" customHeight="1">
      <c r="A12" s="188">
        <v>110020027</v>
      </c>
      <c r="B12" s="368" t="s">
        <v>183</v>
      </c>
      <c r="C12" s="369"/>
      <c r="D12" s="151" t="s">
        <v>178</v>
      </c>
      <c r="E12" s="186">
        <f>15</f>
        <v>15</v>
      </c>
      <c r="F12" s="187">
        <v>1355</v>
      </c>
      <c r="G12" s="187">
        <f>F12*E12</f>
        <v>20325</v>
      </c>
    </row>
    <row r="13" spans="1:7" ht="46.5" customHeight="1">
      <c r="A13" s="188">
        <v>110010167</v>
      </c>
      <c r="B13" s="368" t="s">
        <v>184</v>
      </c>
      <c r="C13" s="369"/>
      <c r="D13" s="151" t="s">
        <v>178</v>
      </c>
      <c r="E13" s="186">
        <v>12</v>
      </c>
      <c r="F13" s="187">
        <v>2921</v>
      </c>
      <c r="G13" s="187">
        <f t="shared" si="0"/>
        <v>35052</v>
      </c>
    </row>
    <row r="14" spans="1:7" ht="27" customHeight="1">
      <c r="A14" s="188">
        <v>110010159</v>
      </c>
      <c r="B14" s="368" t="s">
        <v>185</v>
      </c>
      <c r="C14" s="369"/>
      <c r="D14" s="151" t="s">
        <v>178</v>
      </c>
      <c r="E14" s="186">
        <f>1+1</f>
        <v>2</v>
      </c>
      <c r="F14" s="187">
        <v>4591</v>
      </c>
      <c r="G14" s="187">
        <f t="shared" si="0"/>
        <v>9182</v>
      </c>
    </row>
    <row r="15" spans="1:7" ht="27.75" customHeight="1">
      <c r="A15" s="188">
        <v>110010011</v>
      </c>
      <c r="B15" s="368" t="s">
        <v>186</v>
      </c>
      <c r="C15" s="369"/>
      <c r="D15" s="151" t="s">
        <v>178</v>
      </c>
      <c r="E15" s="186">
        <f>1+1</f>
        <v>2</v>
      </c>
      <c r="F15" s="187">
        <v>4886</v>
      </c>
      <c r="G15" s="187">
        <f t="shared" si="0"/>
        <v>9772</v>
      </c>
    </row>
    <row r="16" spans="1:7" ht="30" customHeight="1">
      <c r="A16" s="188">
        <v>110010099</v>
      </c>
      <c r="B16" s="361" t="s">
        <v>187</v>
      </c>
      <c r="C16" s="362"/>
      <c r="D16" s="151" t="s">
        <v>178</v>
      </c>
      <c r="E16" s="186">
        <f>1+2</f>
        <v>3</v>
      </c>
      <c r="F16" s="187">
        <v>60128</v>
      </c>
      <c r="G16" s="187">
        <f t="shared" si="0"/>
        <v>180384</v>
      </c>
    </row>
    <row r="17" spans="1:7" ht="28.5" customHeight="1">
      <c r="A17" s="188">
        <v>110020001</v>
      </c>
      <c r="B17" s="361" t="s">
        <v>188</v>
      </c>
      <c r="C17" s="362"/>
      <c r="D17" s="151" t="s">
        <v>178</v>
      </c>
      <c r="E17" s="186">
        <v>12</v>
      </c>
      <c r="F17" s="187">
        <v>13292</v>
      </c>
      <c r="G17" s="187">
        <f t="shared" si="0"/>
        <v>159504</v>
      </c>
    </row>
    <row r="18" spans="1:7" ht="36" customHeight="1">
      <c r="A18" s="188">
        <v>110020002</v>
      </c>
      <c r="B18" s="361" t="s">
        <v>189</v>
      </c>
      <c r="C18" s="362"/>
      <c r="D18" s="151" t="s">
        <v>178</v>
      </c>
      <c r="E18" s="186">
        <v>10</v>
      </c>
      <c r="F18" s="187">
        <v>16205</v>
      </c>
      <c r="G18" s="187">
        <f t="shared" si="0"/>
        <v>162050</v>
      </c>
    </row>
    <row r="19" spans="1:7" ht="12">
      <c r="A19" s="151"/>
      <c r="B19" s="363"/>
      <c r="C19" s="364"/>
      <c r="D19" s="173"/>
      <c r="E19" s="173"/>
      <c r="F19" s="174"/>
      <c r="G19" s="175"/>
    </row>
    <row r="20" spans="1:7" ht="12">
      <c r="A20" s="151"/>
      <c r="B20" s="363"/>
      <c r="C20" s="364"/>
      <c r="D20" s="173"/>
      <c r="E20" s="173"/>
      <c r="F20" s="174"/>
      <c r="G20" s="175"/>
    </row>
    <row r="21" spans="1:7" ht="12">
      <c r="A21" s="365" t="s">
        <v>100</v>
      </c>
      <c r="B21" s="366"/>
      <c r="C21" s="366"/>
      <c r="D21" s="366"/>
      <c r="E21" s="366"/>
      <c r="F21" s="367"/>
      <c r="G21" s="21">
        <f>SUM(G8:G20)</f>
        <v>660691</v>
      </c>
    </row>
    <row r="23" ht="12">
      <c r="G23" s="189"/>
    </row>
  </sheetData>
  <sheetProtection/>
  <mergeCells count="22">
    <mergeCell ref="B18:C18"/>
    <mergeCell ref="B19:C19"/>
    <mergeCell ref="B20:C20"/>
    <mergeCell ref="A21:F21"/>
    <mergeCell ref="B12:C12"/>
    <mergeCell ref="B13:C13"/>
    <mergeCell ref="B14:C14"/>
    <mergeCell ref="B15:C15"/>
    <mergeCell ref="B16:C16"/>
    <mergeCell ref="B17:C17"/>
    <mergeCell ref="A6:G6"/>
    <mergeCell ref="B7:C7"/>
    <mergeCell ref="B8:C8"/>
    <mergeCell ref="B9:C9"/>
    <mergeCell ref="B10:C10"/>
    <mergeCell ref="B11:C11"/>
    <mergeCell ref="A1:A4"/>
    <mergeCell ref="B1:E2"/>
    <mergeCell ref="F1:G1"/>
    <mergeCell ref="F2:G2"/>
    <mergeCell ref="B3:E4"/>
    <mergeCell ref="A5:G5"/>
  </mergeCells>
  <printOptions horizontalCentered="1" verticalCentered="1"/>
  <pageMargins left="0.7480314960629921" right="0.7480314960629921" top="0.3937007874015748" bottom="0.5905511811023623" header="0" footer="0"/>
  <pageSetup horizontalDpi="600" verticalDpi="600" orientation="landscape" paperSize="122" scale="70" r:id="rId2"/>
  <headerFooter alignWithMargins="0"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="70" zoomScaleNormal="70" zoomScalePageLayoutView="0" workbookViewId="0" topLeftCell="K17">
      <selection activeCell="O22" sqref="O22"/>
    </sheetView>
  </sheetViews>
  <sheetFormatPr defaultColWidth="9.140625" defaultRowHeight="12.75"/>
  <cols>
    <col min="1" max="1" width="21.140625" style="154" customWidth="1"/>
    <col min="2" max="2" width="6.140625" style="154" customWidth="1"/>
    <col min="3" max="3" width="10.7109375" style="154" customWidth="1"/>
    <col min="4" max="4" width="12.140625" style="168" customWidth="1"/>
    <col min="5" max="5" width="19.421875" style="154" customWidth="1"/>
    <col min="6" max="6" width="32.8515625" style="154" customWidth="1"/>
    <col min="7" max="7" width="19.421875" style="154" customWidth="1"/>
    <col min="8" max="8" width="19.140625" style="154" customWidth="1"/>
    <col min="9" max="9" width="12.7109375" style="154" customWidth="1"/>
    <col min="10" max="10" width="19.00390625" style="154" customWidth="1"/>
    <col min="11" max="11" width="10.421875" style="154" customWidth="1"/>
    <col min="12" max="12" width="21.140625" style="154" customWidth="1"/>
    <col min="13" max="13" width="10.421875" style="154" customWidth="1"/>
    <col min="14" max="14" width="20.57421875" style="154" customWidth="1"/>
    <col min="15" max="15" width="10.421875" style="154" customWidth="1"/>
    <col min="16" max="16" width="21.140625" style="154" customWidth="1"/>
    <col min="17" max="17" width="14.421875" style="154" customWidth="1"/>
    <col min="18" max="18" width="14.140625" style="154" customWidth="1"/>
    <col min="19" max="19" width="18.7109375" style="154" customWidth="1"/>
    <col min="20" max="16384" width="9.140625" style="154" customWidth="1"/>
  </cols>
  <sheetData>
    <row r="1" spans="1:21" ht="36" customHeight="1">
      <c r="A1" s="392"/>
      <c r="B1" s="392"/>
      <c r="C1" s="392"/>
      <c r="D1" s="393" t="s">
        <v>14</v>
      </c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152"/>
      <c r="Q1" s="394" t="s">
        <v>51</v>
      </c>
      <c r="R1" s="394"/>
      <c r="S1" s="394"/>
      <c r="T1" s="153"/>
      <c r="U1" s="153"/>
    </row>
    <row r="2" spans="1:21" ht="25.5" customHeight="1">
      <c r="A2" s="392"/>
      <c r="B2" s="392"/>
      <c r="C2" s="392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152"/>
      <c r="Q2" s="395" t="s">
        <v>52</v>
      </c>
      <c r="R2" s="395"/>
      <c r="S2" s="395"/>
      <c r="T2" s="153"/>
      <c r="U2" s="153"/>
    </row>
    <row r="3" spans="1:21" ht="33" customHeight="1">
      <c r="A3" s="392"/>
      <c r="B3" s="392"/>
      <c r="C3" s="392"/>
      <c r="D3" s="393" t="s">
        <v>50</v>
      </c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152"/>
      <c r="Q3" s="156" t="s">
        <v>53</v>
      </c>
      <c r="R3" s="396" t="s">
        <v>69</v>
      </c>
      <c r="S3" s="396"/>
      <c r="T3" s="153"/>
      <c r="U3" s="153"/>
    </row>
    <row r="4" spans="1:21" ht="30.75" customHeight="1">
      <c r="A4" s="392"/>
      <c r="B4" s="392"/>
      <c r="C4" s="392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152"/>
      <c r="Q4" s="156" t="str">
        <f>+'[1]POA H.C. '!F4</f>
        <v>Versión 0</v>
      </c>
      <c r="R4" s="397">
        <f>+'[1]POA H.C. '!G4</f>
        <v>42999</v>
      </c>
      <c r="S4" s="397"/>
      <c r="T4" s="153"/>
      <c r="U4" s="153"/>
    </row>
    <row r="5" spans="1:21" ht="21" customHeight="1">
      <c r="A5" s="390" t="s">
        <v>54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153"/>
      <c r="U5" s="153"/>
    </row>
    <row r="6" spans="1:21" ht="21" customHeight="1">
      <c r="A6" s="390" t="s">
        <v>102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153"/>
      <c r="U6" s="153"/>
    </row>
    <row r="7" spans="1:21" ht="21.75" customHeight="1">
      <c r="A7" s="388" t="s">
        <v>46</v>
      </c>
      <c r="B7" s="388"/>
      <c r="C7" s="388"/>
      <c r="D7" s="388"/>
      <c r="E7" s="391" t="s">
        <v>123</v>
      </c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153"/>
      <c r="U7" s="153"/>
    </row>
    <row r="8" spans="1:21" ht="21.75" customHeight="1">
      <c r="A8" s="388" t="s">
        <v>47</v>
      </c>
      <c r="B8" s="388"/>
      <c r="C8" s="388"/>
      <c r="D8" s="388"/>
      <c r="E8" s="389" t="s">
        <v>124</v>
      </c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153"/>
      <c r="U8" s="153"/>
    </row>
    <row r="9" spans="1:21" ht="21.75" customHeight="1">
      <c r="A9" s="388" t="s">
        <v>104</v>
      </c>
      <c r="B9" s="388"/>
      <c r="C9" s="388"/>
      <c r="D9" s="388"/>
      <c r="E9" s="389" t="s">
        <v>125</v>
      </c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153"/>
      <c r="U9" s="153"/>
    </row>
    <row r="10" spans="1:19" ht="21.75" customHeight="1">
      <c r="A10" s="388" t="s">
        <v>45</v>
      </c>
      <c r="B10" s="388"/>
      <c r="C10" s="388"/>
      <c r="D10" s="388"/>
      <c r="E10" s="389" t="s">
        <v>127</v>
      </c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</row>
    <row r="11" spans="1:19" ht="35.25" customHeight="1">
      <c r="A11" s="388" t="s">
        <v>105</v>
      </c>
      <c r="B11" s="388"/>
      <c r="C11" s="388"/>
      <c r="D11" s="388"/>
      <c r="E11" s="389" t="s">
        <v>126</v>
      </c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</row>
    <row r="12" spans="1:19" ht="12.75" customHeight="1">
      <c r="A12" s="385" t="s">
        <v>111</v>
      </c>
      <c r="B12" s="386" t="s">
        <v>106</v>
      </c>
      <c r="C12" s="386"/>
      <c r="D12" s="386"/>
      <c r="E12" s="386"/>
      <c r="F12" s="387" t="s">
        <v>74</v>
      </c>
      <c r="G12" s="387" t="s">
        <v>107</v>
      </c>
      <c r="H12" s="386" t="s">
        <v>35</v>
      </c>
      <c r="I12" s="386" t="s">
        <v>63</v>
      </c>
      <c r="J12" s="386"/>
      <c r="K12" s="386"/>
      <c r="L12" s="386"/>
      <c r="M12" s="386"/>
      <c r="N12" s="386"/>
      <c r="O12" s="386"/>
      <c r="P12" s="386"/>
      <c r="Q12" s="386"/>
      <c r="R12" s="386"/>
      <c r="S12" s="386"/>
    </row>
    <row r="13" spans="1:19" ht="12.75">
      <c r="A13" s="385"/>
      <c r="B13" s="386"/>
      <c r="C13" s="386"/>
      <c r="D13" s="386"/>
      <c r="E13" s="386"/>
      <c r="F13" s="387"/>
      <c r="G13" s="387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</row>
    <row r="14" spans="1:19" ht="42.75" customHeight="1">
      <c r="A14" s="385"/>
      <c r="B14" s="386"/>
      <c r="C14" s="386"/>
      <c r="D14" s="386"/>
      <c r="E14" s="386"/>
      <c r="F14" s="387"/>
      <c r="G14" s="387"/>
      <c r="H14" s="386"/>
      <c r="I14" s="155" t="s">
        <v>114</v>
      </c>
      <c r="J14" s="155" t="s">
        <v>115</v>
      </c>
      <c r="K14" s="155" t="s">
        <v>116</v>
      </c>
      <c r="L14" s="155" t="s">
        <v>117</v>
      </c>
      <c r="M14" s="155" t="s">
        <v>118</v>
      </c>
      <c r="N14" s="155" t="s">
        <v>119</v>
      </c>
      <c r="O14" s="155" t="s">
        <v>121</v>
      </c>
      <c r="P14" s="155" t="s">
        <v>120</v>
      </c>
      <c r="Q14" s="386" t="s">
        <v>76</v>
      </c>
      <c r="R14" s="386"/>
      <c r="S14" s="157" t="s">
        <v>112</v>
      </c>
    </row>
    <row r="15" spans="1:20" ht="69.75" customHeight="1">
      <c r="A15" s="381" t="s">
        <v>127</v>
      </c>
      <c r="B15" s="215" t="s">
        <v>128</v>
      </c>
      <c r="C15" s="216"/>
      <c r="D15" s="216"/>
      <c r="E15" s="217"/>
      <c r="F15" s="128" t="s">
        <v>138</v>
      </c>
      <c r="G15" s="130">
        <v>0</v>
      </c>
      <c r="H15" s="160" t="s">
        <v>122</v>
      </c>
      <c r="I15" s="130">
        <v>2</v>
      </c>
      <c r="J15" s="161">
        <v>40160000</v>
      </c>
      <c r="K15" s="130">
        <v>2</v>
      </c>
      <c r="L15" s="161">
        <v>282007440</v>
      </c>
      <c r="M15" s="130">
        <v>2</v>
      </c>
      <c r="N15" s="161">
        <v>38905100</v>
      </c>
      <c r="O15" s="130">
        <v>2</v>
      </c>
      <c r="P15" s="159">
        <v>30000000</v>
      </c>
      <c r="Q15" s="383">
        <f aca="true" t="shared" si="0" ref="Q15:Q20">G15+I15+K15+M15+O15</f>
        <v>8</v>
      </c>
      <c r="R15" s="384"/>
      <c r="S15" s="170">
        <f>SUM(J15)+SUM(L15)+SUM(N15)+SUM(P15)</f>
        <v>391072540</v>
      </c>
      <c r="T15" s="183"/>
    </row>
    <row r="16" spans="1:20" ht="57" customHeight="1">
      <c r="A16" s="382"/>
      <c r="B16" s="215" t="s">
        <v>129</v>
      </c>
      <c r="C16" s="216" t="s">
        <v>129</v>
      </c>
      <c r="D16" s="216" t="s">
        <v>129</v>
      </c>
      <c r="E16" s="217" t="s">
        <v>129</v>
      </c>
      <c r="F16" s="128" t="s">
        <v>139</v>
      </c>
      <c r="G16" s="130">
        <v>12</v>
      </c>
      <c r="H16" s="160" t="s">
        <v>122</v>
      </c>
      <c r="I16" s="130">
        <v>10</v>
      </c>
      <c r="J16" s="161">
        <v>42670000</v>
      </c>
      <c r="K16" s="130">
        <v>10</v>
      </c>
      <c r="L16" s="161">
        <v>46000000</v>
      </c>
      <c r="M16" s="130">
        <v>10</v>
      </c>
      <c r="N16" s="161">
        <v>51905100</v>
      </c>
      <c r="O16" s="130">
        <v>10</v>
      </c>
      <c r="P16" s="159">
        <v>50000000</v>
      </c>
      <c r="Q16" s="383">
        <f t="shared" si="0"/>
        <v>52</v>
      </c>
      <c r="R16" s="384"/>
      <c r="S16" s="162">
        <f>SUM(L16)+SUM(N16)+SUM(P16)+SUM(J16)</f>
        <v>190575100</v>
      </c>
      <c r="T16" s="183"/>
    </row>
    <row r="17" spans="1:20" ht="87.75" customHeight="1">
      <c r="A17" s="382"/>
      <c r="B17" s="215" t="s">
        <v>130</v>
      </c>
      <c r="C17" s="216" t="s">
        <v>130</v>
      </c>
      <c r="D17" s="216" t="s">
        <v>130</v>
      </c>
      <c r="E17" s="217" t="s">
        <v>130</v>
      </c>
      <c r="F17" s="129" t="s">
        <v>140</v>
      </c>
      <c r="G17" s="130">
        <v>0</v>
      </c>
      <c r="H17" s="160" t="s">
        <v>122</v>
      </c>
      <c r="I17" s="130">
        <v>4</v>
      </c>
      <c r="J17" s="161">
        <v>70928372</v>
      </c>
      <c r="K17" s="130">
        <v>4</v>
      </c>
      <c r="L17" s="161">
        <v>55000000</v>
      </c>
      <c r="M17" s="130">
        <v>4</v>
      </c>
      <c r="N17" s="161">
        <v>55286120</v>
      </c>
      <c r="O17" s="130">
        <v>4</v>
      </c>
      <c r="P17" s="159">
        <v>90000000</v>
      </c>
      <c r="Q17" s="383">
        <f t="shared" si="0"/>
        <v>16</v>
      </c>
      <c r="R17" s="384"/>
      <c r="S17" s="162">
        <f>SUM(L17)+SUM(N17)+SUM(P17)+SUM(J17)</f>
        <v>271214492</v>
      </c>
      <c r="T17" s="183"/>
    </row>
    <row r="18" spans="1:20" ht="63.75" customHeight="1">
      <c r="A18" s="382"/>
      <c r="B18" s="215" t="s">
        <v>131</v>
      </c>
      <c r="C18" s="216" t="s">
        <v>131</v>
      </c>
      <c r="D18" s="216" t="s">
        <v>131</v>
      </c>
      <c r="E18" s="217" t="s">
        <v>131</v>
      </c>
      <c r="F18" s="128" t="s">
        <v>141</v>
      </c>
      <c r="G18" s="130">
        <v>0</v>
      </c>
      <c r="H18" s="160" t="s">
        <v>122</v>
      </c>
      <c r="I18" s="130">
        <v>1</v>
      </c>
      <c r="J18" s="161">
        <v>15000000</v>
      </c>
      <c r="K18" s="130">
        <v>1</v>
      </c>
      <c r="L18" s="161">
        <v>15000000</v>
      </c>
      <c r="M18" s="130">
        <v>1</v>
      </c>
      <c r="N18" s="161">
        <v>306071530</v>
      </c>
      <c r="O18" s="130">
        <v>1</v>
      </c>
      <c r="P18" s="159">
        <v>300000000</v>
      </c>
      <c r="Q18" s="383">
        <f t="shared" si="0"/>
        <v>4</v>
      </c>
      <c r="R18" s="384"/>
      <c r="S18" s="170">
        <f>J18+L18+N18+P18</f>
        <v>636071530</v>
      </c>
      <c r="T18" s="183"/>
    </row>
    <row r="19" spans="1:20" s="153" customFormat="1" ht="65.25" customHeight="1">
      <c r="A19" s="382"/>
      <c r="B19" s="215" t="s">
        <v>132</v>
      </c>
      <c r="C19" s="216" t="s">
        <v>132</v>
      </c>
      <c r="D19" s="216" t="s">
        <v>132</v>
      </c>
      <c r="E19" s="217" t="s">
        <v>132</v>
      </c>
      <c r="F19" s="129" t="s">
        <v>142</v>
      </c>
      <c r="G19" s="130">
        <v>0</v>
      </c>
      <c r="H19" s="160" t="s">
        <v>113</v>
      </c>
      <c r="I19" s="131">
        <v>0.05</v>
      </c>
      <c r="J19" s="161">
        <v>20000000</v>
      </c>
      <c r="K19" s="131">
        <v>0.05</v>
      </c>
      <c r="L19" s="161">
        <v>20000000</v>
      </c>
      <c r="M19" s="131">
        <v>0.05</v>
      </c>
      <c r="N19" s="161">
        <v>31762040</v>
      </c>
      <c r="O19" s="131">
        <v>0.05</v>
      </c>
      <c r="P19" s="159">
        <v>50000000</v>
      </c>
      <c r="Q19" s="372">
        <f t="shared" si="0"/>
        <v>0.2</v>
      </c>
      <c r="R19" s="372"/>
      <c r="S19" s="162">
        <f>SUM(J19:J21)+SUM(L19:L21)+SUM(N19:N21)+SUM(P19:P21)</f>
        <v>352765708</v>
      </c>
      <c r="T19" s="184"/>
    </row>
    <row r="20" spans="1:20" s="153" customFormat="1" ht="62.25" customHeight="1">
      <c r="A20" s="382"/>
      <c r="B20" s="373" t="s">
        <v>133</v>
      </c>
      <c r="C20" s="374" t="s">
        <v>133</v>
      </c>
      <c r="D20" s="374" t="s">
        <v>133</v>
      </c>
      <c r="E20" s="375" t="s">
        <v>133</v>
      </c>
      <c r="F20" s="142" t="s">
        <v>143</v>
      </c>
      <c r="G20" s="143">
        <v>0</v>
      </c>
      <c r="H20" s="181" t="s">
        <v>122</v>
      </c>
      <c r="I20" s="141">
        <v>1</v>
      </c>
      <c r="J20" s="171">
        <v>21394905</v>
      </c>
      <c r="K20" s="141">
        <v>1</v>
      </c>
      <c r="L20" s="171">
        <v>50000000</v>
      </c>
      <c r="M20" s="141">
        <v>1</v>
      </c>
      <c r="N20" s="171">
        <v>43000000</v>
      </c>
      <c r="O20" s="141">
        <v>1</v>
      </c>
      <c r="P20" s="159">
        <v>60000000</v>
      </c>
      <c r="Q20" s="376">
        <f t="shared" si="0"/>
        <v>4</v>
      </c>
      <c r="R20" s="376"/>
      <c r="S20" s="162">
        <f>SUM(J20:J22)+SUM(L20:L22)+SUM(N20:N22)+SUM(P20:P22)</f>
        <v>491979232</v>
      </c>
      <c r="T20" s="184"/>
    </row>
    <row r="21" spans="1:19" s="153" customFormat="1" ht="58.5" customHeight="1">
      <c r="A21" s="377" t="s">
        <v>134</v>
      </c>
      <c r="B21" s="378" t="s">
        <v>135</v>
      </c>
      <c r="C21" s="378"/>
      <c r="D21" s="378"/>
      <c r="E21" s="378"/>
      <c r="F21" s="138" t="s">
        <v>144</v>
      </c>
      <c r="G21" s="139">
        <v>1</v>
      </c>
      <c r="H21" s="180" t="s">
        <v>113</v>
      </c>
      <c r="I21" s="139">
        <v>1</v>
      </c>
      <c r="J21" s="158">
        <v>12846723</v>
      </c>
      <c r="K21" s="139">
        <v>1</v>
      </c>
      <c r="L21" s="158">
        <v>17000000</v>
      </c>
      <c r="M21" s="139">
        <v>1</v>
      </c>
      <c r="N21" s="158">
        <v>16762040</v>
      </c>
      <c r="O21" s="139">
        <v>1</v>
      </c>
      <c r="P21" s="172">
        <v>10000000</v>
      </c>
      <c r="Q21" s="379">
        <v>1</v>
      </c>
      <c r="R21" s="379"/>
      <c r="S21" s="182">
        <f>SUM(J21:J23)+SUM(L21:L23)+SUM(N21:N23)+SUM(P21:P23)</f>
        <v>597941977</v>
      </c>
    </row>
    <row r="22" spans="1:19" s="153" customFormat="1" ht="53.25" customHeight="1">
      <c r="A22" s="377"/>
      <c r="B22" s="378" t="s">
        <v>136</v>
      </c>
      <c r="C22" s="378" t="s">
        <v>136</v>
      </c>
      <c r="D22" s="378" t="s">
        <v>136</v>
      </c>
      <c r="E22" s="378" t="s">
        <v>136</v>
      </c>
      <c r="F22" s="138" t="s">
        <v>145</v>
      </c>
      <c r="G22" s="137">
        <v>18</v>
      </c>
      <c r="H22" s="180" t="s">
        <v>122</v>
      </c>
      <c r="I22" s="137">
        <v>6</v>
      </c>
      <c r="J22" s="158">
        <v>68000000</v>
      </c>
      <c r="K22" s="137">
        <v>6</v>
      </c>
      <c r="L22" s="158">
        <v>71000000</v>
      </c>
      <c r="M22" s="137">
        <v>6</v>
      </c>
      <c r="N22" s="158">
        <v>66357650</v>
      </c>
      <c r="O22" s="137">
        <v>6</v>
      </c>
      <c r="P22" s="172">
        <v>55617914</v>
      </c>
      <c r="Q22" s="380">
        <f>G22+I22+K22+M22+O22</f>
        <v>42</v>
      </c>
      <c r="R22" s="380"/>
      <c r="S22" s="182">
        <f>SUM(J22:J24)+SUM(L22:L24)+SUM(N22:N24)+SUM(P22:P24)</f>
        <v>2924365798</v>
      </c>
    </row>
    <row r="23" spans="1:19" s="153" customFormat="1" ht="83.25" customHeight="1">
      <c r="A23" s="377"/>
      <c r="B23" s="378" t="s">
        <v>137</v>
      </c>
      <c r="C23" s="378" t="s">
        <v>137</v>
      </c>
      <c r="D23" s="378" t="s">
        <v>137</v>
      </c>
      <c r="E23" s="378" t="s">
        <v>137</v>
      </c>
      <c r="F23" s="136" t="s">
        <v>146</v>
      </c>
      <c r="G23" s="137">
        <v>18</v>
      </c>
      <c r="H23" s="180" t="s">
        <v>122</v>
      </c>
      <c r="I23" s="137">
        <v>8</v>
      </c>
      <c r="J23" s="158">
        <v>68000000</v>
      </c>
      <c r="K23" s="137">
        <v>8</v>
      </c>
      <c r="L23" s="158">
        <v>71000000</v>
      </c>
      <c r="M23" s="137">
        <v>8</v>
      </c>
      <c r="N23" s="158">
        <v>66357650</v>
      </c>
      <c r="O23" s="137">
        <v>8</v>
      </c>
      <c r="P23" s="172">
        <v>75000000</v>
      </c>
      <c r="Q23" s="380">
        <f>G23+I23+K23+M23+O23</f>
        <v>50</v>
      </c>
      <c r="R23" s="380"/>
      <c r="S23" s="182">
        <f>SUM(J23:J25)+SUM(L23:L25)+SUM(N23:N25)+SUM(P23:P25)</f>
        <v>2663390234</v>
      </c>
    </row>
    <row r="24" spans="1:19" s="166" customFormat="1" ht="23.25" customHeight="1">
      <c r="A24" s="163" t="s">
        <v>75</v>
      </c>
      <c r="B24" s="163"/>
      <c r="C24" s="163"/>
      <c r="D24" s="163"/>
      <c r="E24" s="163"/>
      <c r="F24" s="163"/>
      <c r="G24" s="163"/>
      <c r="H24" s="163"/>
      <c r="I24" s="164"/>
      <c r="J24" s="165">
        <f>SUM(J15:J23)</f>
        <v>359000000</v>
      </c>
      <c r="K24" s="164"/>
      <c r="L24" s="165">
        <f>SUM(L15:L23)</f>
        <v>627007440</v>
      </c>
      <c r="M24" s="164"/>
      <c r="N24" s="165">
        <f>SUM(N15:N23)</f>
        <v>676407230</v>
      </c>
      <c r="O24" s="126"/>
      <c r="P24" s="165">
        <f>SUM(P15:P23)</f>
        <v>720617914</v>
      </c>
      <c r="Q24" s="370"/>
      <c r="R24" s="371"/>
      <c r="S24" s="165">
        <f>SUM(S15:S23)</f>
        <v>8519376611</v>
      </c>
    </row>
    <row r="25" spans="2:3" ht="12.75">
      <c r="B25" s="167"/>
      <c r="C25" s="167"/>
    </row>
    <row r="26" ht="12.75">
      <c r="D26" s="154"/>
    </row>
    <row r="27" ht="12.75">
      <c r="G27" s="169"/>
    </row>
    <row r="30" spans="8:19" ht="12.75"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8:19" ht="12.75"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8:19" ht="12.75">
      <c r="H32" s="14"/>
      <c r="I32" s="14"/>
      <c r="J32" s="14"/>
      <c r="K32" s="14"/>
      <c r="L32" s="14"/>
      <c r="M32" s="14"/>
      <c r="N32" s="14"/>
      <c r="O32" s="13"/>
      <c r="P32" s="13"/>
      <c r="Q32" s="13"/>
      <c r="R32" s="13"/>
      <c r="S32" s="13"/>
    </row>
    <row r="33" spans="8:19" ht="12.75">
      <c r="H33" s="14"/>
      <c r="I33" s="14"/>
      <c r="J33" s="14"/>
      <c r="K33" s="14"/>
      <c r="L33" s="14"/>
      <c r="M33" s="14"/>
      <c r="N33" s="14"/>
      <c r="O33" s="13"/>
      <c r="P33" s="13"/>
      <c r="Q33" s="13"/>
      <c r="R33" s="13"/>
      <c r="S33" s="13"/>
    </row>
    <row r="34" spans="8:19" ht="12.75">
      <c r="H34" s="14"/>
      <c r="I34" s="14"/>
      <c r="J34" s="14"/>
      <c r="K34" s="14"/>
      <c r="L34" s="14"/>
      <c r="M34" s="14"/>
      <c r="N34" s="14"/>
      <c r="O34" s="13"/>
      <c r="P34" s="13"/>
      <c r="Q34" s="13"/>
      <c r="R34" s="13"/>
      <c r="S34" s="13"/>
    </row>
    <row r="35" spans="8:19" ht="12.75">
      <c r="H35" s="14"/>
      <c r="I35" s="14"/>
      <c r="J35" s="14"/>
      <c r="K35" s="14"/>
      <c r="L35" s="14"/>
      <c r="M35" s="14"/>
      <c r="N35" s="14"/>
      <c r="O35" s="13"/>
      <c r="P35" s="13"/>
      <c r="Q35" s="13"/>
      <c r="R35" s="13"/>
      <c r="S35" s="13"/>
    </row>
    <row r="36" spans="8:19" ht="12.75"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8:19" ht="12.75"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8:19" ht="12.75"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8:19" ht="12.75"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8:19" ht="12.75"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8:19" ht="12.75"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8:19" ht="12.75"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8:19" ht="12.75"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8:19" ht="12.75"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</sheetData>
  <sheetProtection/>
  <mergeCells count="47">
    <mergeCell ref="A1:C4"/>
    <mergeCell ref="D1:O2"/>
    <mergeCell ref="Q1:S1"/>
    <mergeCell ref="Q2:S2"/>
    <mergeCell ref="D3:O4"/>
    <mergeCell ref="R3:S3"/>
    <mergeCell ref="R4:S4"/>
    <mergeCell ref="A5:S5"/>
    <mergeCell ref="A6:S6"/>
    <mergeCell ref="A7:D7"/>
    <mergeCell ref="E7:S7"/>
    <mergeCell ref="A8:D8"/>
    <mergeCell ref="E8:S8"/>
    <mergeCell ref="I12:S13"/>
    <mergeCell ref="Q14:R14"/>
    <mergeCell ref="A9:D9"/>
    <mergeCell ref="E9:S9"/>
    <mergeCell ref="A10:D10"/>
    <mergeCell ref="E10:S10"/>
    <mergeCell ref="A11:D11"/>
    <mergeCell ref="E11:S11"/>
    <mergeCell ref="B19:E19"/>
    <mergeCell ref="A12:A14"/>
    <mergeCell ref="B12:E14"/>
    <mergeCell ref="F12:F14"/>
    <mergeCell ref="G12:G14"/>
    <mergeCell ref="H12:H14"/>
    <mergeCell ref="Q23:R23"/>
    <mergeCell ref="A15:A20"/>
    <mergeCell ref="B15:E15"/>
    <mergeCell ref="Q15:R15"/>
    <mergeCell ref="B16:E16"/>
    <mergeCell ref="Q16:R16"/>
    <mergeCell ref="B17:E17"/>
    <mergeCell ref="Q17:R17"/>
    <mergeCell ref="B18:E18"/>
    <mergeCell ref="Q18:R18"/>
    <mergeCell ref="Q24:R24"/>
    <mergeCell ref="Q19:R19"/>
    <mergeCell ref="B20:E20"/>
    <mergeCell ref="Q20:R20"/>
    <mergeCell ref="A21:A23"/>
    <mergeCell ref="B21:E21"/>
    <mergeCell ref="Q21:R21"/>
    <mergeCell ref="B22:E22"/>
    <mergeCell ref="Q22:R22"/>
    <mergeCell ref="B23:E23"/>
  </mergeCells>
  <printOptions horizontalCentered="1" verticalCentered="1"/>
  <pageMargins left="0.31496062992125984" right="0.52" top="0.984251968503937" bottom="0.984251968503937" header="0" footer="0"/>
  <pageSetup horizontalDpi="600" verticalDpi="600" orientation="landscape" paperSize="122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Luis Gabriel Rodriguez Villamizar</cp:lastModifiedBy>
  <cp:lastPrinted>2016-05-03T19:32:30Z</cp:lastPrinted>
  <dcterms:created xsi:type="dcterms:W3CDTF">2009-04-02T20:41:07Z</dcterms:created>
  <dcterms:modified xsi:type="dcterms:W3CDTF">2019-10-08T12:36:26Z</dcterms:modified>
  <cp:category/>
  <cp:version/>
  <cp:contentType/>
  <cp:contentStatus/>
</cp:coreProperties>
</file>