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POA H.A." sheetId="1" r:id="rId1"/>
    <sheet name="POA H.B." sheetId="2" r:id="rId2"/>
    <sheet name="POA H.C.  " sheetId="3" r:id="rId3"/>
    <sheet name="POA H.D. " sheetId="4" r:id="rId4"/>
  </sheets>
  <externalReferences>
    <externalReference r:id="rId7"/>
    <externalReference r:id="rId8"/>
  </externalReferences>
  <definedNames>
    <definedName name="_xlnm.Print_Area" localSheetId="0">'POA H.A.'!$A$1:$Q$28</definedName>
    <definedName name="_xlnm.Print_Titles" localSheetId="0">'POA H.A.'!$1:$13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<sst xmlns="http://schemas.openxmlformats.org/spreadsheetml/2006/main" count="414" uniqueCount="227">
  <si>
    <t>PRESUPUESTO</t>
  </si>
  <si>
    <t>VALOR ($)</t>
  </si>
  <si>
    <t>PROYECTO:</t>
  </si>
  <si>
    <t xml:space="preserve">LINEA ESTRATEGICA DEL PGAR: 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</si>
  <si>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</si>
  <si>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</si>
  <si>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</si>
  <si>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</si>
  <si>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</si>
  <si>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</si>
  <si>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</si>
  <si>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</si>
  <si>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</si>
  <si>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</si>
  <si>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</si>
  <si>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</si>
  <si>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</si>
  <si>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</si>
  <si>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</si>
  <si>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</si>
  <si>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</si>
  <si>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</si>
  <si>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</si>
  <si>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</si>
  <si>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</si>
  <si>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</si>
  <si>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</si>
  <si>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</si>
  <si>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</si>
  <si>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</si>
  <si>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</si>
  <si>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</si>
  <si>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</si>
  <si>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</si>
  <si>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</si>
  <si>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</si>
  <si>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</si>
  <si>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</si>
  <si>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</si>
  <si>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</si>
  <si>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</si>
  <si>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</si>
  <si>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</si>
  <si>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</si>
  <si>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</si>
  <si>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</si>
  <si>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</si>
  <si>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</si>
  <si>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</si>
  <si>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</si>
  <si>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</si>
  <si>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</si>
  <si>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</si>
  <si>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</si>
  <si>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</si>
  <si>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</si>
  <si>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</si>
  <si>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</si>
  <si>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</si>
  <si>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</si>
  <si>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</si>
  <si>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</si>
  <si>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</si>
  <si>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</si>
  <si>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</si>
  <si>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</si>
  <si>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</si>
  <si>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</si>
  <si>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</si>
  <si>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</si>
  <si>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</si>
  <si>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</si>
  <si>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</si>
  <si>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</si>
  <si>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</si>
  <si>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</si>
  <si>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</si>
  <si>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</si>
  <si>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</si>
  <si>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</si>
  <si>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</si>
  <si>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</si>
  <si>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</si>
  <si>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</si>
  <si>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</si>
  <si>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</si>
  <si>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</si>
  <si>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</si>
  <si>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</si>
  <si>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Adición / reducción (1):</t>
  </si>
  <si>
    <t>Adición / reducción (2):</t>
  </si>
  <si>
    <t>EVALUACIÓN MISIONAL</t>
  </si>
  <si>
    <t>FUENTE DE RECURSOS $</t>
  </si>
  <si>
    <t>PERSONAL EXTERNO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</si>
  <si>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</si>
  <si>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</si>
  <si>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</si>
  <si>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</si>
  <si>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</si>
  <si>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</si>
  <si>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</si>
  <si>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</si>
  <si>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</si>
  <si>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</si>
  <si>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</si>
  <si>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PROYECTO</t>
  </si>
  <si>
    <t>TOTAL COSTOS PROYECTOS</t>
  </si>
  <si>
    <t>METAS AÑO 2016</t>
  </si>
  <si>
    <t>METAS AÑO 2017</t>
  </si>
  <si>
    <t>METAS AÑO 2018</t>
  </si>
  <si>
    <t>METAS AÑO  2019</t>
  </si>
  <si>
    <t>TRC</t>
  </si>
  <si>
    <t>ACTIVIDADES PA</t>
  </si>
  <si>
    <t xml:space="preserve">TOTAL $ </t>
  </si>
  <si>
    <t>Versión 0</t>
  </si>
  <si>
    <t>Profesionales Especializados</t>
  </si>
  <si>
    <t>VIGENCIA EXPIRADA</t>
  </si>
  <si>
    <t>Jurisdicción de Corpoboyacá</t>
  </si>
  <si>
    <t>TERMICA</t>
  </si>
  <si>
    <t>HIDROSOGAMOS0</t>
  </si>
  <si>
    <t>EXCEDENTES  SOBRETASA</t>
  </si>
  <si>
    <t>Gastos de transporte</t>
  </si>
  <si>
    <t>Unidad</t>
  </si>
  <si>
    <t>Formulacion Plan Operativo,</t>
  </si>
  <si>
    <t>METAS AÑO 2020</t>
  </si>
  <si>
    <t>DIEGO ALFREDO ROA NIÑO</t>
  </si>
  <si>
    <t>Global</t>
  </si>
  <si>
    <t>FORTALECIMIENTO DEL SINA PARA LA GESTION AMBIENTAL</t>
  </si>
  <si>
    <t>Fortalecimiento Interno</t>
  </si>
  <si>
    <t>Fortalecimiento Institucional</t>
  </si>
  <si>
    <t>Fortalecimiento Institucional y Sistemas Administrativos de Gestión</t>
  </si>
  <si>
    <t>Control de transferencias Municipales</t>
  </si>
  <si>
    <t>Fortalecimiento Asociativo</t>
  </si>
  <si>
    <t>Auditoria externa de seguimiento Sistema de Gestión de Calidad</t>
  </si>
  <si>
    <t>Fortalecimiento físico  Sede Administrativa Central</t>
  </si>
  <si>
    <t>Desarrollo de actividades priorizadas en el PINAR</t>
  </si>
  <si>
    <t>Número de auditorias realizadas a transferencias municipales</t>
  </si>
  <si>
    <t>Número de Acciones de fortalecimiento asociativo desarrolladas</t>
  </si>
  <si>
    <t>Número de auditorias externas realizadas</t>
  </si>
  <si>
    <t>Porcentaje de implementación del fortalecimiento físico</t>
  </si>
  <si>
    <t>Número de actividades priorizadas en el PINAR</t>
  </si>
  <si>
    <t>Equipo contratado para Auditorias municipales transferencias % o Sobretasa predial</t>
  </si>
  <si>
    <t>100% Acciones de fortalecimiento asociativo desarrolladas</t>
  </si>
  <si>
    <t>Adelantar 1 Auditoría externa de seguimiento certificación  SGC</t>
  </si>
  <si>
    <t>Sedes Corporativas</t>
  </si>
  <si>
    <t>Sede corporativa Central</t>
  </si>
  <si>
    <t>1 Auditoria a 87 Municipios del área sobre transferencia sobretasa o porcentaje ambiental</t>
  </si>
  <si>
    <t>Apoyar 1 proceso de cooperación horizontal interinstitucional durante 12 meses</t>
  </si>
  <si>
    <t>1 Auditoría externa de seguimiento certificación  SGC</t>
  </si>
  <si>
    <t>1 Auditoría 87 Mpios</t>
  </si>
  <si>
    <t>Apoyar 1 proceso de cooperación horizontal interinstitucional</t>
  </si>
  <si>
    <t>1 Auditoría externa de seguimiento certificación  SGC desarrollada</t>
  </si>
  <si>
    <t>Auditoría Certificación externa SGC</t>
  </si>
  <si>
    <t>Fortalecimiento Asociativo ASOCARS</t>
  </si>
  <si>
    <t>Transporte (Camionetas)</t>
  </si>
  <si>
    <t>Viaticos</t>
  </si>
  <si>
    <t>VALOR UNITARIO Incluido IVA $ 
2019</t>
  </si>
  <si>
    <t>FORTALECIMIENTO DEL SINA PARA LA GESTIÓN AMBIENTAL</t>
  </si>
  <si>
    <t xml:space="preserve"> Fortalecimiento Interno</t>
  </si>
  <si>
    <t>Seguimiento del Sistema Administrativo de Gestión y la articulación con entidades externas</t>
  </si>
  <si>
    <t>COSTOS   AÑO 2016</t>
  </si>
  <si>
    <t>COSTOS  AÑO 2017</t>
  </si>
  <si>
    <t>COSTOS AÑO 2018</t>
  </si>
  <si>
    <t>COSTOS   AÑO  2019</t>
  </si>
  <si>
    <t>Numero</t>
  </si>
  <si>
    <t>Auditoría externa de seguimiento certificación Sistema de Gestión Calidad</t>
  </si>
  <si>
    <t>Fortalecimiento físico sede administrativa central</t>
  </si>
  <si>
    <t>porcentaje</t>
  </si>
  <si>
    <t>GERMAN RODRIGUEZ-DOLLY CAÑON- CARMENZA MEDRANO</t>
  </si>
  <si>
    <t>Fortalecimiento físico sede administrativa de CORPOBOYACÁ</t>
  </si>
  <si>
    <t xml:space="preserve"> SUBTOTAL</t>
  </si>
  <si>
    <t>(Número de auditorias realizadas/No. De audirorias programadas)*100</t>
  </si>
  <si>
    <t>(Número de Acciones de fortalecimiento asociativo desarrolladas/No. De actividades programadas)*100</t>
  </si>
  <si>
    <t>(Número de auditorias externas realizadas/No. De auditorias externas programadas)*100</t>
  </si>
  <si>
    <t>(% de avance alcanzado/% de avamce programado)</t>
  </si>
  <si>
    <t>50% Mejoramiento Aula Ambiental</t>
  </si>
  <si>
    <t>2 actividades priorizadas en el PINAR</t>
  </si>
  <si>
    <t>B. - PROGRAMACION PLAN DE NECESIDADES  AÑO 2020</t>
  </si>
  <si>
    <t>C. - PROGRAMACION BIENES Y SERVICIOS  ALMACÉN AÑO  2020</t>
  </si>
  <si>
    <t xml:space="preserve">   Porcentaje y sobretasa ambiental al impuesto predial</t>
  </si>
  <si>
    <t xml:space="preserve">Responsable Proceso Evaluación Misional </t>
  </si>
  <si>
    <t>COSTOS AÑO 2020</t>
  </si>
  <si>
    <t>50% de avamce alcanzado</t>
  </si>
  <si>
    <t>PAPEL TAMAÑO CARTA DE 75 GRAMOS</t>
  </si>
  <si>
    <t>101010089</t>
  </si>
  <si>
    <t>RESMA</t>
  </si>
  <si>
    <t>PAPEL TAMAÑO OFICIO DE 75 GRAMOS</t>
  </si>
  <si>
    <t>101010090</t>
  </si>
  <si>
    <t>BANDERITAS ADHESIVAS SEMITRANSPARENTE DE 5 COLORES X 25 UNID</t>
  </si>
  <si>
    <t>101010002</t>
  </si>
  <si>
    <t>CDS BLANCO NO REUTILIZABLE</t>
  </si>
  <si>
    <t>DVD - R DE 4.7 GB 8X EN BLANCO</t>
  </si>
  <si>
    <t>101010104</t>
  </si>
  <si>
    <t>BISTURÍ</t>
  </si>
  <si>
    <t>101010013</t>
  </si>
  <si>
    <t>SOBRES DE MANILA TAMAÑO CARTA MEMBRETEADOS</t>
  </si>
  <si>
    <t>101010118</t>
  </si>
  <si>
    <t>BOLÍGRAFO MINA NEGRA</t>
  </si>
  <si>
    <t>101010014</t>
  </si>
  <si>
    <t>TÓNER CF325 NEGRO M830 - 806</t>
  </si>
  <si>
    <t>101020001</t>
  </si>
  <si>
    <t>ROTULO REF 1004- 110 POR 80 MM</t>
  </si>
  <si>
    <t>PAQUETE</t>
  </si>
  <si>
    <t>101010063</t>
  </si>
  <si>
    <t>PORTAPLANOS TAMAÑO CARTA PAQUETE POR 100 UNIDADES</t>
  </si>
  <si>
    <t>101010049</t>
  </si>
  <si>
    <t>CARPETA TAMAÑO OFICIO EN CARTÓN YUTE DE 900 GR COLOR NATURAL</t>
  </si>
  <si>
    <t>101010076</t>
  </si>
  <si>
    <t>LÁPIZ NEGRO</t>
  </si>
  <si>
    <t>101010021</t>
  </si>
  <si>
    <t xml:space="preserve">Archivo Central - Oficinas Territoriales </t>
  </si>
  <si>
    <t xml:space="preserve">Verificación y aplicación de los procesos técnicos archivísticos en  las Oficinas Territoriales </t>
  </si>
  <si>
    <t xml:space="preserve">Adelantar transferencias documentales al archivo central y velar por su preservacion y conservacion. </t>
  </si>
  <si>
    <t>Técnico para apoyar las actividades relacionadas con la verificación y aplicación de los procesos técnicos archivísticos de las oficinas territoriales (Pauna, Miraflores, Socha y Soata) y las de apoyo (Puerto Boyacá, Villa de Leyva y Aquitania); así mismo apoyar la implementacion de TRD y  ejecutar las transferencias documentales de los documentos que han cumplido su tiempo de retención según TRD de  la oficina de contratación y autoridad ambiental -PINAR</t>
  </si>
  <si>
    <t>Técnico para apoyar las actividades relacionadas con la verificación y aplicación de los procesos técnicos archivísticos de las oficinas territoriales (Pauna, Miraflores, Socha y Soata) y las de apoyo (Puerto Boyacá, Villa de Leyva y Aquitania); así mismo apoyar la implementacion de TRD  y  ejecutar las transferencias documentales de los documentos que han cumplido su tiempo de retención según TRD de  la oficina de contratación y autoridad ambiental - PINAR</t>
  </si>
  <si>
    <t>TERMOHIGROMETRO O DATALOGGER</t>
  </si>
  <si>
    <t>UND</t>
  </si>
  <si>
    <t>Apoyar actividades relacionadas con la revisión de las transferencias de los municipios de la jurisdicción de Corpoboyacá, sobre el recaudo de sobretasa y/o porcentaje ambiental, correspondiente a la vigencia 2019 en el marco del proyecto "fortalecimiento institucional" de acuerdo con las especificaciones descritas en los estudios previos.</t>
  </si>
  <si>
    <t xml:space="preserve"> Contaduria Publica / Administración Pública y/o Administrador de Empresas</t>
  </si>
  <si>
    <t>Remodelación del Aula Ambiental y otros mantenimientos en la Sede Principal de la Corporación Autónoma Regional de Boyacá – Corpoboyacá</t>
  </si>
  <si>
    <t>Tecnólogo en gestión documental experiencia relacionada laboral entre 21 y 36 meses y experiencia especifica de 12 meses - Categoria 3 con desplazamiento</t>
  </si>
  <si>
    <t>Tecnólogo en gestión documental experiencia relacionada laboral de 12 meses Categoria 1 con desplazamiento.</t>
  </si>
  <si>
    <t>100% de Verificación y aplicación de los procesos técnicos archivísticos</t>
  </si>
  <si>
    <t>(No. De verificaciones y aplicación de procesos tecnicos archivisticos realizadosNo. De verificaciones y aplicaciones  programados)*100</t>
  </si>
  <si>
    <t>100% transferencias priorizados en el PINAR de CORPOBOYACÁ</t>
  </si>
  <si>
    <t>(No. De  transferencias priorizados en el PINAR de CORPOBOYACÁ/No. De transferencias programados)*100</t>
  </si>
  <si>
    <t xml:space="preserve"> Contaduria Publica / economista Administración Pública y/o Administrador de Empresas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</si>
</sst>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[$-240A]dddd\,\ dd&quot; de &quot;mmmm&quot; de &quot;yyyy"/>
    <numFmt numFmtId="196" formatCode="[$-240A]hh:mm:ss\ AM/PM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"/>
    <numFmt numFmtId="203" formatCode="_(* #,##0.0_);_(* \(#,##0.0\);_(* &quot;-&quot;??_);_(@_)"/>
    <numFmt numFmtId="204" formatCode="_-* #,##0.0_-;\-* #,##0.0_-;_-* &quot;-&quot;?_-;_-@_-"/>
    <numFmt numFmtId="205" formatCode="&quot;$&quot;\ #,##0"/>
    <numFmt numFmtId="206" formatCode="&quot;$&quot;\ #,##0.0_);\(&quot;$&quot;\ #,##0.0\)"/>
    <numFmt numFmtId="207" formatCode="&quot;$&quot;\ #,##0.0"/>
    <numFmt numFmtId="208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vertical="center"/>
    </xf>
    <xf numFmtId="189" fontId="0" fillId="0" borderId="10" xfId="7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89" fontId="0" fillId="0" borderId="0" xfId="69" applyNumberFormat="1" applyFont="1" applyAlignment="1">
      <alignment horizontal="center" vertical="center"/>
    </xf>
    <xf numFmtId="189" fontId="0" fillId="0" borderId="0" xfId="69" applyNumberFormat="1" applyFont="1" applyAlignment="1">
      <alignment vertical="center"/>
    </xf>
    <xf numFmtId="188" fontId="0" fillId="0" borderId="0" xfId="68" applyNumberFormat="1" applyAlignment="1">
      <alignment vertical="center"/>
    </xf>
    <xf numFmtId="188" fontId="0" fillId="0" borderId="0" xfId="68" applyNumberFormat="1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89" fontId="20" fillId="0" borderId="0" xfId="71" applyNumberFormat="1" applyFont="1" applyFill="1" applyBorder="1" applyAlignment="1">
      <alignment horizontal="center" vertical="center" wrapText="1"/>
    </xf>
    <xf numFmtId="49" fontId="19" fillId="0" borderId="0" xfId="69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189" fontId="0" fillId="24" borderId="10" xfId="69" applyNumberFormat="1" applyFont="1" applyFill="1" applyBorder="1" applyAlignment="1">
      <alignment horizontal="center" vertical="center"/>
    </xf>
    <xf numFmtId="189" fontId="20" fillId="24" borderId="11" xfId="69" applyNumberFormat="1" applyFont="1" applyFill="1" applyBorder="1" applyAlignment="1">
      <alignment vertical="center"/>
    </xf>
    <xf numFmtId="189" fontId="0" fillId="24" borderId="12" xfId="69" applyNumberFormat="1" applyFont="1" applyFill="1" applyBorder="1" applyAlignment="1">
      <alignment horizontal="center" vertical="center"/>
    </xf>
    <xf numFmtId="189" fontId="0" fillId="24" borderId="12" xfId="69" applyNumberFormat="1" applyFont="1" applyFill="1" applyBorder="1" applyAlignment="1">
      <alignment vertical="center"/>
    </xf>
    <xf numFmtId="189" fontId="0" fillId="24" borderId="13" xfId="69" applyNumberFormat="1" applyFont="1" applyFill="1" applyBorder="1" applyAlignment="1">
      <alignment vertical="center"/>
    </xf>
    <xf numFmtId="189" fontId="0" fillId="24" borderId="14" xfId="69" applyNumberFormat="1" applyFont="1" applyFill="1" applyBorder="1" applyAlignment="1">
      <alignment horizontal="center" vertical="center"/>
    </xf>
    <xf numFmtId="189" fontId="0" fillId="24" borderId="14" xfId="69" applyNumberFormat="1" applyFont="1" applyFill="1" applyBorder="1" applyAlignment="1">
      <alignment vertical="center"/>
    </xf>
    <xf numFmtId="189" fontId="0" fillId="24" borderId="11" xfId="69" applyNumberFormat="1" applyFont="1" applyFill="1" applyBorder="1" applyAlignment="1">
      <alignment vertical="center"/>
    </xf>
    <xf numFmtId="189" fontId="0" fillId="24" borderId="0" xfId="69" applyNumberFormat="1" applyFont="1" applyFill="1" applyAlignment="1">
      <alignment horizontal="center" vertical="center"/>
    </xf>
    <xf numFmtId="189" fontId="0" fillId="24" borderId="0" xfId="69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189" fontId="20" fillId="0" borderId="10" xfId="71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90" applyFont="1" applyBorder="1" applyAlignment="1">
      <alignment horizontal="center" vertical="center" wrapText="1"/>
    </xf>
    <xf numFmtId="9" fontId="27" fillId="4" borderId="10" xfId="90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9" fontId="0" fillId="0" borderId="10" xfId="71" applyNumberFormat="1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20" fillId="16" borderId="10" xfId="0" applyFont="1" applyFill="1" applyBorder="1" applyAlignment="1">
      <alignment horizontal="center" vertical="center" wrapText="1"/>
    </xf>
    <xf numFmtId="189" fontId="0" fillId="24" borderId="10" xfId="69" applyNumberFormat="1" applyFont="1" applyFill="1" applyBorder="1" applyAlignment="1">
      <alignment vertical="center"/>
    </xf>
    <xf numFmtId="168" fontId="25" fillId="0" borderId="10" xfId="73" applyFont="1" applyBorder="1" applyAlignment="1">
      <alignment horizontal="center" vertical="center" wrapText="1"/>
    </xf>
    <xf numFmtId="168" fontId="25" fillId="0" borderId="10" xfId="73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9" fontId="0" fillId="0" borderId="10" xfId="90" applyFont="1" applyBorder="1" applyAlignment="1">
      <alignment vertical="center" wrapText="1"/>
    </xf>
    <xf numFmtId="9" fontId="41" fillId="0" borderId="10" xfId="9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 wrapText="1"/>
    </xf>
    <xf numFmtId="3" fontId="22" fillId="0" borderId="0" xfId="63" applyNumberFormat="1" applyFont="1" applyFill="1" applyBorder="1" applyAlignment="1">
      <alignment horizontal="left" vertical="center"/>
    </xf>
    <xf numFmtId="188" fontId="22" fillId="0" borderId="0" xfId="67" applyNumberFormat="1" applyFont="1" applyFill="1" applyAlignment="1">
      <alignment vertical="center"/>
    </xf>
    <xf numFmtId="188" fontId="27" fillId="0" borderId="10" xfId="67" applyNumberFormat="1" applyFont="1" applyFill="1" applyBorder="1" applyAlignment="1">
      <alignment horizontal="center" vertical="center" wrapText="1"/>
    </xf>
    <xf numFmtId="188" fontId="22" fillId="0" borderId="0" xfId="67" applyNumberFormat="1" applyFont="1" applyFill="1" applyBorder="1" applyAlignment="1">
      <alignment horizontal="right" vertical="center"/>
    </xf>
    <xf numFmtId="189" fontId="0" fillId="24" borderId="10" xfId="70" applyNumberFormat="1" applyFont="1" applyFill="1" applyBorder="1" applyAlignment="1">
      <alignment vertical="center"/>
    </xf>
    <xf numFmtId="189" fontId="20" fillId="24" borderId="10" xfId="69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89" fontId="32" fillId="24" borderId="10" xfId="71" applyNumberFormat="1" applyFont="1" applyFill="1" applyBorder="1" applyAlignment="1" applyProtection="1">
      <alignment horizontal="left" vertical="center" wrapText="1"/>
      <protection/>
    </xf>
    <xf numFmtId="3" fontId="32" fillId="24" borderId="10" xfId="86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86" applyAlignment="1">
      <alignment vertical="center"/>
      <protection/>
    </xf>
    <xf numFmtId="0" fontId="42" fillId="24" borderId="18" xfId="86" applyFont="1" applyFill="1" applyBorder="1" applyAlignment="1">
      <alignment vertical="center"/>
      <protection/>
    </xf>
    <xf numFmtId="0" fontId="42" fillId="24" borderId="19" xfId="86" applyFont="1" applyFill="1" applyBorder="1" applyAlignment="1">
      <alignment vertical="center"/>
      <protection/>
    </xf>
    <xf numFmtId="0" fontId="43" fillId="0" borderId="0" xfId="86" applyFont="1" applyAlignment="1">
      <alignment vertical="center"/>
      <protection/>
    </xf>
    <xf numFmtId="0" fontId="21" fillId="24" borderId="0" xfId="86" applyFont="1" applyFill="1" applyBorder="1" applyAlignment="1">
      <alignment horizontal="center" vertical="center" wrapText="1"/>
      <protection/>
    </xf>
    <xf numFmtId="0" fontId="21" fillId="24" borderId="20" xfId="86" applyFont="1" applyFill="1" applyBorder="1" applyAlignment="1">
      <alignment horizontal="center" vertical="center" wrapText="1"/>
      <protection/>
    </xf>
    <xf numFmtId="0" fontId="26" fillId="24" borderId="0" xfId="86" applyFont="1" applyFill="1" applyBorder="1" applyAlignment="1">
      <alignment horizontal="center" vertical="center" wrapText="1"/>
      <protection/>
    </xf>
    <xf numFmtId="0" fontId="26" fillId="24" borderId="20" xfId="86" applyFont="1" applyFill="1" applyBorder="1" applyAlignment="1">
      <alignment horizontal="center" vertical="center" wrapText="1"/>
      <protection/>
    </xf>
    <xf numFmtId="0" fontId="0" fillId="24" borderId="10" xfId="86" applyFill="1" applyBorder="1" applyAlignment="1">
      <alignment vertical="center"/>
      <protection/>
    </xf>
    <xf numFmtId="0" fontId="20" fillId="24" borderId="10" xfId="86" applyFont="1" applyFill="1" applyBorder="1" applyAlignment="1">
      <alignment horizontal="center" vertical="center" wrapText="1"/>
      <protection/>
    </xf>
    <xf numFmtId="0" fontId="0" fillId="24" borderId="10" xfId="86" applyFill="1" applyBorder="1" applyAlignment="1">
      <alignment horizontal="center" vertical="center"/>
      <protection/>
    </xf>
    <xf numFmtId="0" fontId="19" fillId="24" borderId="0" xfId="86" applyFont="1" applyFill="1" applyBorder="1" applyAlignment="1">
      <alignment vertical="center"/>
      <protection/>
    </xf>
    <xf numFmtId="0" fontId="19" fillId="24" borderId="20" xfId="86" applyFont="1" applyFill="1" applyBorder="1" applyAlignment="1">
      <alignment vertical="center"/>
      <protection/>
    </xf>
    <xf numFmtId="0" fontId="19" fillId="24" borderId="21" xfId="86" applyFont="1" applyFill="1" applyBorder="1" applyAlignment="1">
      <alignment horizontal="center" vertical="center"/>
      <protection/>
    </xf>
    <xf numFmtId="0" fontId="19" fillId="24" borderId="22" xfId="86" applyFont="1" applyFill="1" applyBorder="1" applyAlignment="1">
      <alignment horizontal="center" vertical="center"/>
      <protection/>
    </xf>
    <xf numFmtId="0" fontId="19" fillId="24" borderId="18" xfId="86" applyFont="1" applyFill="1" applyBorder="1" applyAlignment="1">
      <alignment vertical="center"/>
      <protection/>
    </xf>
    <xf numFmtId="0" fontId="19" fillId="24" borderId="19" xfId="86" applyFont="1" applyFill="1" applyBorder="1" applyAlignment="1">
      <alignment vertical="center"/>
      <protection/>
    </xf>
    <xf numFmtId="0" fontId="20" fillId="0" borderId="0" xfId="86" applyFont="1" applyAlignment="1">
      <alignment horizontal="center" vertical="center" wrapText="1"/>
      <protection/>
    </xf>
    <xf numFmtId="0" fontId="26" fillId="24" borderId="10" xfId="86" applyFont="1" applyFill="1" applyBorder="1" applyAlignment="1">
      <alignment horizontal="center" vertical="center" wrapText="1"/>
      <protection/>
    </xf>
    <xf numFmtId="0" fontId="26" fillId="24" borderId="23" xfId="86" applyFont="1" applyFill="1" applyBorder="1" applyAlignment="1">
      <alignment horizontal="center" vertical="center" wrapText="1"/>
      <protection/>
    </xf>
    <xf numFmtId="0" fontId="26" fillId="0" borderId="0" xfId="86" applyFont="1" applyAlignment="1">
      <alignment vertical="center"/>
      <protection/>
    </xf>
    <xf numFmtId="0" fontId="0" fillId="0" borderId="10" xfId="86" applyFont="1" applyFill="1" applyBorder="1" applyAlignment="1">
      <alignment vertical="top" wrapText="1"/>
      <protection/>
    </xf>
    <xf numFmtId="0" fontId="0" fillId="0" borderId="10" xfId="86" applyFont="1" applyFill="1" applyBorder="1" applyAlignment="1">
      <alignment vertical="center" wrapText="1"/>
      <protection/>
    </xf>
    <xf numFmtId="3" fontId="0" fillId="0" borderId="10" xfId="69" applyNumberFormat="1" applyFont="1" applyFill="1" applyBorder="1" applyAlignment="1">
      <alignment horizontal="center" vertical="center"/>
    </xf>
    <xf numFmtId="189" fontId="0" fillId="0" borderId="10" xfId="69" applyNumberFormat="1" applyFont="1" applyFill="1" applyBorder="1" applyAlignment="1">
      <alignment vertical="center"/>
    </xf>
    <xf numFmtId="0" fontId="0" fillId="0" borderId="10" xfId="86" applyFill="1" applyBorder="1" applyAlignment="1">
      <alignment horizontal="center" vertical="center"/>
      <protection/>
    </xf>
    <xf numFmtId="0" fontId="19" fillId="24" borderId="10" xfId="86" applyFont="1" applyFill="1" applyBorder="1" applyAlignment="1">
      <alignment vertical="center"/>
      <protection/>
    </xf>
    <xf numFmtId="3" fontId="0" fillId="0" borderId="10" xfId="70" applyNumberFormat="1" applyFont="1" applyFill="1" applyBorder="1" applyAlignment="1">
      <alignment horizontal="center" vertical="center"/>
    </xf>
    <xf numFmtId="189" fontId="0" fillId="0" borderId="10" xfId="70" applyNumberFormat="1" applyFont="1" applyFill="1" applyBorder="1" applyAlignment="1">
      <alignment vertical="center"/>
    </xf>
    <xf numFmtId="0" fontId="19" fillId="24" borderId="12" xfId="86" applyFont="1" applyFill="1" applyBorder="1" applyAlignment="1">
      <alignment vertical="center"/>
      <protection/>
    </xf>
    <xf numFmtId="0" fontId="19" fillId="24" borderId="24" xfId="86" applyFont="1" applyFill="1" applyBorder="1" applyAlignment="1">
      <alignment vertical="center"/>
      <protection/>
    </xf>
    <xf numFmtId="0" fontId="0" fillId="0" borderId="0" xfId="86" applyBorder="1" applyAlignment="1">
      <alignment vertical="center"/>
      <protection/>
    </xf>
    <xf numFmtId="0" fontId="0" fillId="0" borderId="12" xfId="86" applyBorder="1" applyAlignment="1">
      <alignment vertical="center"/>
      <protection/>
    </xf>
    <xf numFmtId="189" fontId="20" fillId="24" borderId="10" xfId="69" applyNumberFormat="1" applyFont="1" applyFill="1" applyBorder="1" applyAlignment="1">
      <alignment vertical="center" wrapText="1"/>
    </xf>
    <xf numFmtId="0" fontId="20" fillId="24" borderId="10" xfId="86" applyFont="1" applyFill="1" applyBorder="1" applyAlignment="1">
      <alignment vertical="center" wrapText="1"/>
      <protection/>
    </xf>
    <xf numFmtId="3" fontId="0" fillId="24" borderId="10" xfId="86" applyNumberFormat="1" applyFont="1" applyFill="1" applyBorder="1" applyAlignment="1">
      <alignment horizontal="center" vertical="center"/>
      <protection/>
    </xf>
    <xf numFmtId="0" fontId="27" fillId="24" borderId="25" xfId="86" applyFont="1" applyFill="1" applyBorder="1" applyAlignment="1">
      <alignment horizontal="left" vertical="center"/>
      <protection/>
    </xf>
    <xf numFmtId="0" fontId="27" fillId="24" borderId="26" xfId="86" applyFont="1" applyFill="1" applyBorder="1" applyAlignment="1">
      <alignment horizontal="left" vertical="center"/>
      <protection/>
    </xf>
    <xf numFmtId="0" fontId="19" fillId="24" borderId="27" xfId="86" applyFont="1" applyFill="1" applyBorder="1" applyAlignment="1">
      <alignment vertical="center"/>
      <protection/>
    </xf>
    <xf numFmtId="0" fontId="19" fillId="24" borderId="28" xfId="86" applyFont="1" applyFill="1" applyBorder="1" applyAlignment="1">
      <alignment vertical="center"/>
      <protection/>
    </xf>
    <xf numFmtId="0" fontId="19" fillId="24" borderId="29" xfId="86" applyFont="1" applyFill="1" applyBorder="1" applyAlignment="1">
      <alignment vertical="center"/>
      <protection/>
    </xf>
    <xf numFmtId="0" fontId="19" fillId="24" borderId="11" xfId="86" applyFont="1" applyFill="1" applyBorder="1" applyAlignment="1">
      <alignment vertical="center"/>
      <protection/>
    </xf>
    <xf numFmtId="0" fontId="19" fillId="24" borderId="30" xfId="86" applyFont="1" applyFill="1" applyBorder="1" applyAlignment="1">
      <alignment vertical="center"/>
      <protection/>
    </xf>
    <xf numFmtId="0" fontId="19" fillId="24" borderId="14" xfId="86" applyFont="1" applyFill="1" applyBorder="1" applyAlignment="1">
      <alignment vertical="center"/>
      <protection/>
    </xf>
    <xf numFmtId="0" fontId="19" fillId="24" borderId="31" xfId="86" applyFont="1" applyFill="1" applyBorder="1" applyAlignment="1">
      <alignment vertical="center"/>
      <protection/>
    </xf>
    <xf numFmtId="0" fontId="20" fillId="24" borderId="32" xfId="86" applyFont="1" applyFill="1" applyBorder="1" applyAlignment="1">
      <alignment vertical="center"/>
      <protection/>
    </xf>
    <xf numFmtId="0" fontId="0" fillId="24" borderId="12" xfId="86" applyFill="1" applyBorder="1" applyAlignment="1">
      <alignment vertical="center"/>
      <protection/>
    </xf>
    <xf numFmtId="0" fontId="0" fillId="24" borderId="12" xfId="86" applyFill="1" applyBorder="1" applyAlignment="1">
      <alignment horizontal="center" vertical="center"/>
      <protection/>
    </xf>
    <xf numFmtId="0" fontId="19" fillId="24" borderId="23" xfId="86" applyFont="1" applyFill="1" applyBorder="1" applyAlignment="1">
      <alignment vertical="center"/>
      <protection/>
    </xf>
    <xf numFmtId="0" fontId="20" fillId="24" borderId="33" xfId="86" applyFont="1" applyFill="1" applyBorder="1" applyAlignment="1">
      <alignment vertical="center"/>
      <protection/>
    </xf>
    <xf numFmtId="0" fontId="0" fillId="24" borderId="14" xfId="86" applyFill="1" applyBorder="1" applyAlignment="1">
      <alignment vertical="center"/>
      <protection/>
    </xf>
    <xf numFmtId="0" fontId="0" fillId="24" borderId="14" xfId="86" applyFill="1" applyBorder="1" applyAlignment="1">
      <alignment horizontal="center" vertical="center"/>
      <protection/>
    </xf>
    <xf numFmtId="0" fontId="20" fillId="24" borderId="32" xfId="86" applyFont="1" applyFill="1" applyBorder="1" applyAlignment="1">
      <alignment vertical="center" wrapText="1"/>
      <protection/>
    </xf>
    <xf numFmtId="0" fontId="20" fillId="24" borderId="34" xfId="86" applyFont="1" applyFill="1" applyBorder="1" applyAlignment="1">
      <alignment vertical="center" wrapText="1"/>
      <protection/>
    </xf>
    <xf numFmtId="0" fontId="0" fillId="24" borderId="35" xfId="86" applyFill="1" applyBorder="1" applyAlignment="1">
      <alignment vertical="center"/>
      <protection/>
    </xf>
    <xf numFmtId="3" fontId="0" fillId="24" borderId="10" xfId="69" applyNumberFormat="1" applyFont="1" applyFill="1" applyBorder="1" applyAlignment="1">
      <alignment horizontal="center" vertical="center"/>
    </xf>
    <xf numFmtId="169" fontId="0" fillId="24" borderId="10" xfId="61" applyFont="1" applyFill="1" applyBorder="1" applyAlignment="1">
      <alignment horizontal="center" vertical="center"/>
    </xf>
    <xf numFmtId="189" fontId="0" fillId="24" borderId="10" xfId="70" applyNumberFormat="1" applyFont="1" applyFill="1" applyBorder="1" applyAlignment="1">
      <alignment horizontal="center" vertical="center"/>
    </xf>
    <xf numFmtId="3" fontId="0" fillId="24" borderId="10" xfId="70" applyNumberFormat="1" applyFont="1" applyFill="1" applyBorder="1" applyAlignment="1">
      <alignment horizontal="center" vertical="center"/>
    </xf>
    <xf numFmtId="41" fontId="0" fillId="24" borderId="10" xfId="62" applyFont="1" applyFill="1" applyBorder="1" applyAlignment="1">
      <alignment horizontal="center" vertical="center"/>
    </xf>
    <xf numFmtId="41" fontId="0" fillId="0" borderId="10" xfId="62" applyFont="1" applyFill="1" applyBorder="1" applyAlignment="1">
      <alignment horizontal="center" vertical="center"/>
    </xf>
    <xf numFmtId="189" fontId="20" fillId="24" borderId="13" xfId="69" applyNumberFormat="1" applyFont="1" applyFill="1" applyBorder="1" applyAlignment="1">
      <alignment vertical="center"/>
    </xf>
    <xf numFmtId="168" fontId="0" fillId="0" borderId="0" xfId="86" applyNumberFormat="1" applyAlignment="1">
      <alignment vertical="center"/>
      <protection/>
    </xf>
    <xf numFmtId="189" fontId="20" fillId="24" borderId="10" xfId="69" applyNumberFormat="1" applyFont="1" applyFill="1" applyBorder="1" applyAlignment="1">
      <alignment vertical="center"/>
    </xf>
    <xf numFmtId="0" fontId="0" fillId="24" borderId="0" xfId="86" applyFill="1" applyAlignment="1">
      <alignment vertical="center"/>
      <protection/>
    </xf>
    <xf numFmtId="0" fontId="0" fillId="24" borderId="0" xfId="86" applyFill="1" applyAlignment="1">
      <alignment horizontal="center" vertical="center"/>
      <protection/>
    </xf>
    <xf numFmtId="0" fontId="19" fillId="24" borderId="0" xfId="86" applyFont="1" applyFill="1" applyAlignment="1">
      <alignment vertical="center"/>
      <protection/>
    </xf>
    <xf numFmtId="0" fontId="0" fillId="0" borderId="0" xfId="86" applyAlignment="1">
      <alignment horizontal="center" vertical="center"/>
      <protection/>
    </xf>
    <xf numFmtId="189" fontId="0" fillId="0" borderId="0" xfId="69" applyNumberFormat="1" applyFont="1" applyFill="1" applyAlignment="1">
      <alignment vertical="center"/>
    </xf>
    <xf numFmtId="0" fontId="19" fillId="0" borderId="0" xfId="86" applyFont="1" applyAlignment="1">
      <alignment vertical="center"/>
      <protection/>
    </xf>
    <xf numFmtId="168" fontId="19" fillId="0" borderId="0" xfId="74" applyFont="1" applyAlignment="1">
      <alignment vertical="center"/>
    </xf>
    <xf numFmtId="168" fontId="19" fillId="0" borderId="0" xfId="86" applyNumberFormat="1" applyFont="1" applyAlignment="1">
      <alignment vertical="center"/>
      <protection/>
    </xf>
    <xf numFmtId="189" fontId="19" fillId="0" borderId="0" xfId="86" applyNumberFormat="1" applyFont="1" applyAlignment="1">
      <alignment vertical="center"/>
      <protection/>
    </xf>
    <xf numFmtId="0" fontId="22" fillId="0" borderId="0" xfId="86" applyFont="1" applyFill="1" applyAlignment="1">
      <alignment vertical="center"/>
      <protection/>
    </xf>
    <xf numFmtId="0" fontId="0" fillId="0" borderId="10" xfId="86" applyFont="1" applyBorder="1" applyAlignment="1">
      <alignment horizontal="center" vertical="center" wrapText="1"/>
      <protection/>
    </xf>
    <xf numFmtId="0" fontId="25" fillId="0" borderId="10" xfId="86" applyFont="1" applyBorder="1" applyAlignment="1">
      <alignment horizontal="center" vertical="center" wrapText="1"/>
      <protection/>
    </xf>
    <xf numFmtId="14" fontId="25" fillId="0" borderId="10" xfId="86" applyNumberFormat="1" applyFont="1" applyBorder="1" applyAlignment="1">
      <alignment horizontal="center" vertical="center"/>
      <protection/>
    </xf>
    <xf numFmtId="0" fontId="27" fillId="0" borderId="10" xfId="86" applyFont="1" applyFill="1" applyBorder="1" applyAlignment="1">
      <alignment horizontal="center" vertical="center"/>
      <protection/>
    </xf>
    <xf numFmtId="49" fontId="27" fillId="0" borderId="10" xfId="86" applyNumberFormat="1" applyFont="1" applyFill="1" applyBorder="1" applyAlignment="1">
      <alignment horizontal="center" vertical="center" wrapText="1"/>
      <protection/>
    </xf>
    <xf numFmtId="4" fontId="27" fillId="0" borderId="10" xfId="86" applyNumberFormat="1" applyFont="1" applyFill="1" applyBorder="1" applyAlignment="1">
      <alignment horizontal="center" vertical="center" wrapText="1"/>
      <protection/>
    </xf>
    <xf numFmtId="0" fontId="22" fillId="0" borderId="0" xfId="87" applyFont="1" applyFill="1" applyAlignment="1">
      <alignment horizontal="center" vertical="center"/>
      <protection/>
    </xf>
    <xf numFmtId="202" fontId="0" fillId="0" borderId="13" xfId="87" applyNumberFormat="1" applyFont="1" applyFill="1" applyBorder="1" applyAlignment="1">
      <alignment horizontal="center" vertical="center" wrapText="1"/>
      <protection/>
    </xf>
    <xf numFmtId="0" fontId="22" fillId="0" borderId="10" xfId="87" applyFont="1" applyFill="1" applyBorder="1" applyAlignment="1">
      <alignment horizontal="center" vertical="center"/>
      <protection/>
    </xf>
    <xf numFmtId="202" fontId="0" fillId="0" borderId="10" xfId="87" applyNumberFormat="1" applyFont="1" applyFill="1" applyBorder="1" applyAlignment="1">
      <alignment horizontal="center" vertical="center" wrapText="1"/>
      <protection/>
    </xf>
    <xf numFmtId="166" fontId="22" fillId="0" borderId="10" xfId="77" applyNumberFormat="1" applyFont="1" applyBorder="1" applyAlignment="1">
      <alignment horizontal="center" vertical="center" wrapText="1"/>
    </xf>
    <xf numFmtId="49" fontId="22" fillId="0" borderId="10" xfId="87" applyNumberFormat="1" applyFont="1" applyFill="1" applyBorder="1" applyAlignment="1">
      <alignment horizontal="center" vertical="center" wrapText="1"/>
      <protection/>
    </xf>
    <xf numFmtId="202" fontId="22" fillId="0" borderId="10" xfId="87" applyNumberFormat="1" applyFont="1" applyFill="1" applyBorder="1" applyAlignment="1">
      <alignment horizontal="center" vertical="center" wrapText="1"/>
      <protection/>
    </xf>
    <xf numFmtId="0" fontId="27" fillId="0" borderId="0" xfId="86" applyFont="1" applyFill="1" applyAlignment="1">
      <alignment vertical="center"/>
      <protection/>
    </xf>
    <xf numFmtId="0" fontId="22" fillId="0" borderId="0" xfId="86" applyFont="1" applyFill="1" applyBorder="1" applyAlignment="1">
      <alignment vertical="center"/>
      <protection/>
    </xf>
    <xf numFmtId="49" fontId="22" fillId="0" borderId="0" xfId="86" applyNumberFormat="1" applyFont="1" applyFill="1" applyBorder="1" applyAlignment="1">
      <alignment horizontal="center" vertical="center"/>
      <protection/>
    </xf>
    <xf numFmtId="3" fontId="22" fillId="0" borderId="0" xfId="86" applyNumberFormat="1" applyFont="1" applyFill="1" applyBorder="1" applyAlignment="1">
      <alignment horizontal="center" vertical="center"/>
      <protection/>
    </xf>
    <xf numFmtId="0" fontId="24" fillId="0" borderId="10" xfId="86" applyFont="1" applyBorder="1" applyAlignment="1">
      <alignment horizontal="center" vertical="center" wrapText="1"/>
      <protection/>
    </xf>
    <xf numFmtId="0" fontId="20" fillId="0" borderId="10" xfId="86" applyFont="1" applyBorder="1" applyAlignment="1">
      <alignment horizontal="center" vertical="center" wrapText="1"/>
      <protection/>
    </xf>
    <xf numFmtId="0" fontId="44" fillId="24" borderId="10" xfId="86" applyFont="1" applyFill="1" applyBorder="1" applyAlignment="1" applyProtection="1">
      <alignment horizontal="center" vertical="center" wrapText="1"/>
      <protection locked="0"/>
    </xf>
    <xf numFmtId="0" fontId="44" fillId="24" borderId="10" xfId="86" applyFont="1" applyFill="1" applyBorder="1" applyAlignment="1" applyProtection="1">
      <alignment horizontal="center" vertical="center"/>
      <protection locked="0"/>
    </xf>
    <xf numFmtId="192" fontId="44" fillId="24" borderId="10" xfId="75" applyNumberFormat="1" applyFont="1" applyFill="1" applyBorder="1" applyAlignment="1" applyProtection="1">
      <alignment horizontal="center" vertical="center"/>
      <protection/>
    </xf>
    <xf numFmtId="3" fontId="44" fillId="24" borderId="10" xfId="75" applyNumberFormat="1" applyFont="1" applyFill="1" applyBorder="1" applyAlignment="1" applyProtection="1">
      <alignment horizontal="center" vertical="center"/>
      <protection/>
    </xf>
    <xf numFmtId="192" fontId="0" fillId="0" borderId="13" xfId="86" applyNumberFormat="1" applyFont="1" applyBorder="1" applyAlignment="1">
      <alignment vertical="center"/>
      <protection/>
    </xf>
    <xf numFmtId="9" fontId="44" fillId="24" borderId="10" xfId="86" applyNumberFormat="1" applyFont="1" applyFill="1" applyBorder="1" applyAlignment="1" applyProtection="1">
      <alignment horizontal="center" vertical="center"/>
      <protection locked="0"/>
    </xf>
    <xf numFmtId="9" fontId="44" fillId="24" borderId="10" xfId="90" applyFont="1" applyFill="1" applyBorder="1" applyAlignment="1" applyProtection="1">
      <alignment horizontal="center" vertical="center"/>
      <protection locked="0"/>
    </xf>
    <xf numFmtId="0" fontId="27" fillId="4" borderId="10" xfId="86" applyFont="1" applyFill="1" applyBorder="1" applyAlignment="1">
      <alignment horizontal="left" vertical="center"/>
      <protection/>
    </xf>
    <xf numFmtId="0" fontId="27" fillId="4" borderId="10" xfId="86" applyFont="1" applyFill="1" applyBorder="1" applyAlignment="1">
      <alignment vertical="center"/>
      <protection/>
    </xf>
    <xf numFmtId="192" fontId="27" fillId="4" borderId="10" xfId="86" applyNumberFormat="1" applyFont="1" applyFill="1" applyBorder="1" applyAlignment="1">
      <alignment vertical="center"/>
      <protection/>
    </xf>
    <xf numFmtId="0" fontId="27" fillId="0" borderId="0" xfId="86" applyFont="1" applyAlignment="1">
      <alignment vertical="center"/>
      <protection/>
    </xf>
    <xf numFmtId="0" fontId="0" fillId="0" borderId="0" xfId="86" applyFill="1" applyAlignment="1">
      <alignment vertical="center"/>
      <protection/>
    </xf>
    <xf numFmtId="9" fontId="0" fillId="0" borderId="0" xfId="86" applyNumberFormat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3" fontId="32" fillId="24" borderId="10" xfId="86" applyNumberFormat="1" applyFont="1" applyFill="1" applyBorder="1" applyAlignment="1" applyProtection="1">
      <alignment horizontal="center" vertical="center" wrapText="1"/>
      <protection/>
    </xf>
    <xf numFmtId="9" fontId="32" fillId="24" borderId="10" xfId="90" applyFont="1" applyFill="1" applyBorder="1" applyAlignment="1" applyProtection="1">
      <alignment horizontal="center" vertical="center" wrapText="1"/>
      <protection/>
    </xf>
    <xf numFmtId="170" fontId="27" fillId="4" borderId="10" xfId="86" applyNumberFormat="1" applyFont="1" applyFill="1" applyBorder="1" applyAlignment="1">
      <alignment horizontal="left" vertical="center"/>
      <protection/>
    </xf>
    <xf numFmtId="189" fontId="0" fillId="0" borderId="0" xfId="86" applyNumberFormat="1" applyAlignment="1">
      <alignment vertical="center"/>
      <protection/>
    </xf>
    <xf numFmtId="0" fontId="19" fillId="25" borderId="10" xfId="86" applyFont="1" applyFill="1" applyBorder="1" applyAlignment="1">
      <alignment vertical="center"/>
      <protection/>
    </xf>
    <xf numFmtId="205" fontId="0" fillId="24" borderId="10" xfId="73" applyNumberFormat="1" applyFont="1" applyFill="1" applyBorder="1" applyAlignment="1">
      <alignment horizontal="center" vertical="center" wrapText="1"/>
    </xf>
    <xf numFmtId="3" fontId="27" fillId="0" borderId="0" xfId="86" applyNumberFormat="1" applyFont="1" applyFill="1" applyAlignment="1">
      <alignment horizontal="center" vertical="center"/>
      <protection/>
    </xf>
    <xf numFmtId="3" fontId="22" fillId="0" borderId="0" xfId="86" applyNumberFormat="1" applyFont="1" applyFill="1" applyAlignment="1">
      <alignment horizontal="center" vertical="center"/>
      <protection/>
    </xf>
    <xf numFmtId="164" fontId="22" fillId="0" borderId="10" xfId="77" applyNumberFormat="1" applyFont="1" applyBorder="1" applyAlignment="1">
      <alignment horizontal="center" vertical="center" wrapText="1"/>
    </xf>
    <xf numFmtId="169" fontId="27" fillId="0" borderId="0" xfId="60" applyFont="1" applyFill="1" applyAlignment="1">
      <alignment vertical="center"/>
    </xf>
    <xf numFmtId="188" fontId="22" fillId="0" borderId="0" xfId="86" applyNumberFormat="1" applyFont="1" applyFill="1" applyAlignment="1">
      <alignment vertical="center"/>
      <protection/>
    </xf>
    <xf numFmtId="1" fontId="22" fillId="0" borderId="0" xfId="86" applyNumberFormat="1" applyFont="1" applyFill="1" applyAlignment="1">
      <alignment vertical="center"/>
      <protection/>
    </xf>
    <xf numFmtId="2" fontId="22" fillId="0" borderId="0" xfId="86" applyNumberFormat="1" applyFont="1" applyFill="1" applyAlignment="1">
      <alignment vertical="center"/>
      <protection/>
    </xf>
    <xf numFmtId="0" fontId="0" fillId="0" borderId="10" xfId="0" applyFont="1" applyFill="1" applyBorder="1" applyAlignment="1">
      <alignment horizontal="center" wrapText="1"/>
    </xf>
    <xf numFmtId="49" fontId="0" fillId="24" borderId="10" xfId="85" applyNumberFormat="1" applyFont="1" applyFill="1" applyBorder="1" applyAlignment="1">
      <alignment horizontal="center" wrapText="1"/>
      <protection/>
    </xf>
    <xf numFmtId="0" fontId="0" fillId="24" borderId="10" xfId="85" applyFont="1" applyFill="1" applyBorder="1" applyAlignment="1">
      <alignment horizontal="center" wrapText="1"/>
      <protection/>
    </xf>
    <xf numFmtId="49" fontId="22" fillId="0" borderId="10" xfId="87" applyNumberFormat="1" applyFont="1" applyFill="1" applyBorder="1" applyAlignment="1">
      <alignment horizontal="center" wrapText="1"/>
      <protection/>
    </xf>
    <xf numFmtId="1" fontId="0" fillId="0" borderId="10" xfId="0" applyNumberFormat="1" applyFont="1" applyFill="1" applyBorder="1" applyAlignment="1">
      <alignment horizontal="center" wrapText="1"/>
    </xf>
    <xf numFmtId="188" fontId="27" fillId="0" borderId="10" xfId="67" applyNumberFormat="1" applyFont="1" applyFill="1" applyBorder="1" applyAlignment="1">
      <alignment horizontal="center" vertical="center"/>
    </xf>
    <xf numFmtId="3" fontId="0" fillId="0" borderId="13" xfId="87" applyNumberFormat="1" applyFill="1" applyBorder="1" applyAlignment="1">
      <alignment horizontal="center" vertical="center" wrapText="1"/>
      <protection/>
    </xf>
    <xf numFmtId="0" fontId="20" fillId="24" borderId="10" xfId="86" applyFont="1" applyFill="1" applyBorder="1" applyAlignment="1">
      <alignment horizontal="center" vertical="center" wrapText="1"/>
      <protection/>
    </xf>
    <xf numFmtId="0" fontId="0" fillId="24" borderId="25" xfId="86" applyFont="1" applyFill="1" applyBorder="1" applyAlignment="1">
      <alignment horizontal="left" vertical="top" wrapText="1"/>
      <protection/>
    </xf>
    <xf numFmtId="0" fontId="0" fillId="24" borderId="36" xfId="86" applyFont="1" applyFill="1" applyBorder="1" applyAlignment="1">
      <alignment horizontal="left" vertical="top" wrapText="1"/>
      <protection/>
    </xf>
    <xf numFmtId="189" fontId="0" fillId="0" borderId="10" xfId="70" applyNumberFormat="1" applyFont="1" applyFill="1" applyBorder="1" applyAlignment="1">
      <alignment horizontal="center" vertical="center"/>
    </xf>
    <xf numFmtId="205" fontId="22" fillId="24" borderId="10" xfId="73" applyNumberFormat="1" applyFont="1" applyFill="1" applyBorder="1" applyAlignment="1">
      <alignment vertical="center"/>
    </xf>
    <xf numFmtId="0" fontId="0" fillId="0" borderId="10" xfId="86" applyFont="1" applyFill="1" applyBorder="1" applyAlignment="1">
      <alignment horizontal="center" vertical="top" wrapText="1"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189" fontId="0" fillId="0" borderId="0" xfId="86" applyNumberFormat="1" applyAlignment="1">
      <alignment horizontal="center" vertical="center"/>
      <protection/>
    </xf>
    <xf numFmtId="0" fontId="0" fillId="24" borderId="10" xfId="0" applyFont="1" applyFill="1" applyBorder="1" applyAlignment="1">
      <alignment vertical="center" wrapText="1"/>
    </xf>
    <xf numFmtId="9" fontId="0" fillId="24" borderId="10" xfId="0" applyNumberFormat="1" applyFont="1" applyFill="1" applyBorder="1" applyAlignment="1">
      <alignment vertical="center" wrapText="1"/>
    </xf>
    <xf numFmtId="9" fontId="41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14" fontId="23" fillId="0" borderId="36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0" fillId="16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89" fontId="20" fillId="0" borderId="1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9" fontId="0" fillId="24" borderId="1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left" vertical="center"/>
    </xf>
    <xf numFmtId="1" fontId="0" fillId="0" borderId="26" xfId="0" applyNumberFormat="1" applyFont="1" applyFill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3" fontId="32" fillId="24" borderId="13" xfId="86" applyNumberFormat="1" applyFont="1" applyFill="1" applyBorder="1" applyAlignment="1" applyProtection="1">
      <alignment horizontal="center" vertical="center" wrapText="1"/>
      <protection/>
    </xf>
    <xf numFmtId="3" fontId="32" fillId="24" borderId="16" xfId="86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16" borderId="15" xfId="0" applyFont="1" applyFill="1" applyBorder="1" applyAlignment="1">
      <alignment horizontal="left" vertical="center" wrapText="1"/>
    </xf>
    <xf numFmtId="0" fontId="20" fillId="16" borderId="26" xfId="0" applyFont="1" applyFill="1" applyBorder="1" applyAlignment="1">
      <alignment horizontal="left" vertical="center" wrapText="1"/>
    </xf>
    <xf numFmtId="0" fontId="20" fillId="16" borderId="36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19" fillId="24" borderId="37" xfId="86" applyFont="1" applyFill="1" applyBorder="1" applyAlignment="1">
      <alignment horizontal="center" vertical="center"/>
      <protection/>
    </xf>
    <xf numFmtId="0" fontId="19" fillId="24" borderId="38" xfId="86" applyFont="1" applyFill="1" applyBorder="1" applyAlignment="1">
      <alignment horizontal="center" vertical="center"/>
      <protection/>
    </xf>
    <xf numFmtId="0" fontId="19" fillId="24" borderId="42" xfId="86" applyFont="1" applyFill="1" applyBorder="1" applyAlignment="1">
      <alignment horizontal="center" vertical="center"/>
      <protection/>
    </xf>
    <xf numFmtId="0" fontId="27" fillId="24" borderId="10" xfId="86" applyFont="1" applyFill="1" applyBorder="1" applyAlignment="1">
      <alignment horizontal="right" vertical="center"/>
      <protection/>
    </xf>
    <xf numFmtId="0" fontId="19" fillId="24" borderId="15" xfId="86" applyFont="1" applyFill="1" applyBorder="1" applyAlignment="1">
      <alignment horizontal="center" vertical="center"/>
      <protection/>
    </xf>
    <xf numFmtId="0" fontId="19" fillId="24" borderId="26" xfId="86" applyFont="1" applyFill="1" applyBorder="1" applyAlignment="1">
      <alignment horizontal="center" vertical="center"/>
      <protection/>
    </xf>
    <xf numFmtId="0" fontId="19" fillId="24" borderId="36" xfId="86" applyFont="1" applyFill="1" applyBorder="1" applyAlignment="1">
      <alignment horizontal="center" vertical="center"/>
      <protection/>
    </xf>
    <xf numFmtId="0" fontId="0" fillId="24" borderId="25" xfId="86" applyFont="1" applyFill="1" applyBorder="1" applyAlignment="1">
      <alignment horizontal="left" vertical="center"/>
      <protection/>
    </xf>
    <xf numFmtId="0" fontId="0" fillId="24" borderId="36" xfId="86" applyFill="1" applyBorder="1" applyAlignment="1">
      <alignment horizontal="left" vertical="center"/>
      <protection/>
    </xf>
    <xf numFmtId="0" fontId="0" fillId="24" borderId="25" xfId="86" applyFill="1" applyBorder="1" applyAlignment="1">
      <alignment horizontal="left" vertical="center"/>
      <protection/>
    </xf>
    <xf numFmtId="0" fontId="0" fillId="24" borderId="25" xfId="86" applyFill="1" applyBorder="1" applyAlignment="1">
      <alignment horizontal="center" vertical="center"/>
      <protection/>
    </xf>
    <xf numFmtId="0" fontId="0" fillId="24" borderId="36" xfId="86" applyFill="1" applyBorder="1" applyAlignment="1">
      <alignment horizontal="center" vertical="center"/>
      <protection/>
    </xf>
    <xf numFmtId="0" fontId="27" fillId="24" borderId="43" xfId="86" applyFont="1" applyFill="1" applyBorder="1" applyAlignment="1">
      <alignment horizontal="right" vertical="center"/>
      <protection/>
    </xf>
    <xf numFmtId="0" fontId="27" fillId="24" borderId="38" xfId="86" applyFont="1" applyFill="1" applyBorder="1" applyAlignment="1">
      <alignment horizontal="right" vertical="center"/>
      <protection/>
    </xf>
    <xf numFmtId="0" fontId="27" fillId="24" borderId="39" xfId="86" applyFont="1" applyFill="1" applyBorder="1" applyAlignment="1">
      <alignment horizontal="right" vertical="center"/>
      <protection/>
    </xf>
    <xf numFmtId="0" fontId="20" fillId="24" borderId="44" xfId="86" applyFont="1" applyFill="1" applyBorder="1" applyAlignment="1">
      <alignment horizontal="center" vertical="center" wrapText="1"/>
      <protection/>
    </xf>
    <xf numFmtId="0" fontId="20" fillId="24" borderId="45" xfId="86" applyFont="1" applyFill="1" applyBorder="1" applyAlignment="1">
      <alignment horizontal="center" vertical="center" wrapText="1"/>
      <protection/>
    </xf>
    <xf numFmtId="0" fontId="20" fillId="24" borderId="32" xfId="86" applyFont="1" applyFill="1" applyBorder="1" applyAlignment="1">
      <alignment horizontal="center" vertical="center" wrapText="1"/>
      <protection/>
    </xf>
    <xf numFmtId="0" fontId="20" fillId="24" borderId="34" xfId="86" applyFont="1" applyFill="1" applyBorder="1" applyAlignment="1">
      <alignment horizontal="center" vertical="center" wrapText="1"/>
      <protection/>
    </xf>
    <xf numFmtId="0" fontId="20" fillId="24" borderId="10" xfId="86" applyFont="1" applyFill="1" applyBorder="1" applyAlignment="1">
      <alignment horizontal="center" vertical="center" wrapText="1"/>
      <protection/>
    </xf>
    <xf numFmtId="189" fontId="20" fillId="24" borderId="46" xfId="69" applyNumberFormat="1" applyFont="1" applyFill="1" applyBorder="1" applyAlignment="1">
      <alignment horizontal="center" vertical="center" wrapText="1"/>
    </xf>
    <xf numFmtId="189" fontId="20" fillId="24" borderId="16" xfId="69" applyNumberFormat="1" applyFont="1" applyFill="1" applyBorder="1" applyAlignment="1">
      <alignment horizontal="center" vertical="center" wrapText="1"/>
    </xf>
    <xf numFmtId="189" fontId="20" fillId="24" borderId="13" xfId="69" applyNumberFormat="1" applyFont="1" applyFill="1" applyBorder="1" applyAlignment="1">
      <alignment horizontal="center" vertical="center" wrapText="1"/>
    </xf>
    <xf numFmtId="0" fontId="20" fillId="24" borderId="13" xfId="86" applyFont="1" applyFill="1" applyBorder="1" applyAlignment="1">
      <alignment horizontal="center" vertical="center"/>
      <protection/>
    </xf>
    <xf numFmtId="0" fontId="20" fillId="24" borderId="16" xfId="86" applyFont="1" applyFill="1" applyBorder="1" applyAlignment="1">
      <alignment horizontal="center" vertical="center"/>
      <protection/>
    </xf>
    <xf numFmtId="0" fontId="21" fillId="24" borderId="47" xfId="86" applyFont="1" applyFill="1" applyBorder="1" applyAlignment="1">
      <alignment horizontal="center" vertical="center" wrapText="1"/>
      <protection/>
    </xf>
    <xf numFmtId="0" fontId="21" fillId="24" borderId="48" xfId="86" applyFont="1" applyFill="1" applyBorder="1" applyAlignment="1">
      <alignment horizontal="center" vertical="center" wrapText="1"/>
      <protection/>
    </xf>
    <xf numFmtId="0" fontId="21" fillId="24" borderId="49" xfId="86" applyFont="1" applyFill="1" applyBorder="1" applyAlignment="1">
      <alignment horizontal="center" vertical="center" wrapText="1"/>
      <protection/>
    </xf>
    <xf numFmtId="0" fontId="0" fillId="24" borderId="25" xfId="86" applyFont="1" applyFill="1" applyBorder="1" applyAlignment="1">
      <alignment horizontal="left" vertical="top" wrapText="1"/>
      <protection/>
    </xf>
    <xf numFmtId="0" fontId="0" fillId="24" borderId="36" xfId="86" applyFill="1" applyBorder="1" applyAlignment="1">
      <alignment horizontal="left" vertical="top" wrapText="1"/>
      <protection/>
    </xf>
    <xf numFmtId="0" fontId="0" fillId="0" borderId="25" xfId="86" applyFont="1" applyFill="1" applyBorder="1" applyAlignment="1">
      <alignment horizontal="left" vertical="center" wrapText="1"/>
      <protection/>
    </xf>
    <xf numFmtId="0" fontId="0" fillId="0" borderId="36" xfId="86" applyFill="1" applyBorder="1" applyAlignment="1">
      <alignment horizontal="left" vertical="center" wrapText="1"/>
      <protection/>
    </xf>
    <xf numFmtId="0" fontId="27" fillId="24" borderId="50" xfId="86" applyFont="1" applyFill="1" applyBorder="1" applyAlignment="1">
      <alignment horizontal="right" vertical="center"/>
      <protection/>
    </xf>
    <xf numFmtId="0" fontId="27" fillId="24" borderId="28" xfId="86" applyFont="1" applyFill="1" applyBorder="1" applyAlignment="1">
      <alignment horizontal="right" vertical="center"/>
      <protection/>
    </xf>
    <xf numFmtId="0" fontId="27" fillId="24" borderId="29" xfId="86" applyFont="1" applyFill="1" applyBorder="1" applyAlignment="1">
      <alignment horizontal="right" vertical="center"/>
      <protection/>
    </xf>
    <xf numFmtId="0" fontId="19" fillId="24" borderId="27" xfId="86" applyFont="1" applyFill="1" applyBorder="1" applyAlignment="1">
      <alignment horizontal="center" vertical="center"/>
      <protection/>
    </xf>
    <xf numFmtId="0" fontId="19" fillId="24" borderId="28" xfId="86" applyFont="1" applyFill="1" applyBorder="1" applyAlignment="1">
      <alignment horizontal="center" vertical="center"/>
      <protection/>
    </xf>
    <xf numFmtId="0" fontId="19" fillId="24" borderId="51" xfId="86" applyFont="1" applyFill="1" applyBorder="1" applyAlignment="1">
      <alignment horizontal="center" vertical="center"/>
      <protection/>
    </xf>
    <xf numFmtId="0" fontId="0" fillId="0" borderId="25" xfId="86" applyFont="1" applyFill="1" applyBorder="1" applyAlignment="1">
      <alignment horizontal="left" vertical="top" wrapText="1"/>
      <protection/>
    </xf>
    <xf numFmtId="0" fontId="0" fillId="0" borderId="36" xfId="86" applyFont="1" applyFill="1" applyBorder="1" applyAlignment="1">
      <alignment horizontal="left" vertical="top" wrapText="1"/>
      <protection/>
    </xf>
    <xf numFmtId="0" fontId="0" fillId="24" borderId="26" xfId="86" applyFill="1" applyBorder="1" applyAlignment="1">
      <alignment horizontal="center" vertical="center"/>
      <protection/>
    </xf>
    <xf numFmtId="0" fontId="20" fillId="24" borderId="18" xfId="86" applyFont="1" applyFill="1" applyBorder="1" applyAlignment="1">
      <alignment horizontal="center" vertical="center" wrapText="1"/>
      <protection/>
    </xf>
    <xf numFmtId="0" fontId="20" fillId="24" borderId="12" xfId="86" applyFont="1" applyFill="1" applyBorder="1" applyAlignment="1">
      <alignment horizontal="center" vertical="center" wrapText="1"/>
      <protection/>
    </xf>
    <xf numFmtId="189" fontId="20" fillId="24" borderId="10" xfId="69" applyNumberFormat="1" applyFont="1" applyFill="1" applyBorder="1" applyAlignment="1">
      <alignment horizontal="center" vertical="center" wrapText="1"/>
    </xf>
    <xf numFmtId="0" fontId="20" fillId="24" borderId="25" xfId="86" applyFont="1" applyFill="1" applyBorder="1" applyAlignment="1">
      <alignment horizontal="center" vertical="center" wrapText="1"/>
      <protection/>
    </xf>
    <xf numFmtId="0" fontId="20" fillId="24" borderId="36" xfId="86" applyFont="1" applyFill="1" applyBorder="1" applyAlignment="1">
      <alignment horizontal="center" vertical="center" wrapText="1"/>
      <protection/>
    </xf>
    <xf numFmtId="0" fontId="20" fillId="24" borderId="35" xfId="86" applyFont="1" applyFill="1" applyBorder="1" applyAlignment="1">
      <alignment horizontal="center" vertical="center" wrapText="1"/>
      <protection/>
    </xf>
    <xf numFmtId="189" fontId="21" fillId="24" borderId="46" xfId="69" applyNumberFormat="1" applyFont="1" applyFill="1" applyBorder="1" applyAlignment="1">
      <alignment horizontal="center" vertical="center" wrapText="1"/>
    </xf>
    <xf numFmtId="189" fontId="21" fillId="24" borderId="16" xfId="69" applyNumberFormat="1" applyFont="1" applyFill="1" applyBorder="1" applyAlignment="1">
      <alignment horizontal="center" vertical="center" wrapText="1"/>
    </xf>
    <xf numFmtId="189" fontId="21" fillId="24" borderId="10" xfId="69" applyNumberFormat="1" applyFont="1" applyFill="1" applyBorder="1" applyAlignment="1">
      <alignment horizontal="center" vertical="center" wrapText="1"/>
    </xf>
    <xf numFmtId="0" fontId="0" fillId="24" borderId="26" xfId="86" applyFill="1" applyBorder="1" applyAlignment="1">
      <alignment horizontal="left" vertical="center"/>
      <protection/>
    </xf>
    <xf numFmtId="0" fontId="19" fillId="24" borderId="52" xfId="86" applyFont="1" applyFill="1" applyBorder="1" applyAlignment="1">
      <alignment horizontal="center" vertical="center"/>
      <protection/>
    </xf>
    <xf numFmtId="0" fontId="20" fillId="24" borderId="43" xfId="86" applyFont="1" applyFill="1" applyBorder="1" applyAlignment="1">
      <alignment horizontal="center" vertical="center"/>
      <protection/>
    </xf>
    <xf numFmtId="0" fontId="20" fillId="24" borderId="39" xfId="86" applyFont="1" applyFill="1" applyBorder="1" applyAlignment="1">
      <alignment horizontal="center" vertical="center"/>
      <protection/>
    </xf>
    <xf numFmtId="0" fontId="20" fillId="24" borderId="32" xfId="86" applyFont="1" applyFill="1" applyBorder="1" applyAlignment="1">
      <alignment horizontal="center" vertical="center"/>
      <protection/>
    </xf>
    <xf numFmtId="0" fontId="20" fillId="24" borderId="34" xfId="86" applyFont="1" applyFill="1" applyBorder="1" applyAlignment="1">
      <alignment horizontal="center" vertical="center"/>
      <protection/>
    </xf>
    <xf numFmtId="189" fontId="20" fillId="24" borderId="13" xfId="69" applyNumberFormat="1" applyFont="1" applyFill="1" applyBorder="1" applyAlignment="1">
      <alignment horizontal="center" vertical="center"/>
    </xf>
    <xf numFmtId="189" fontId="20" fillId="24" borderId="16" xfId="69" applyNumberFormat="1" applyFont="1" applyFill="1" applyBorder="1" applyAlignment="1">
      <alignment horizontal="center" vertical="center"/>
    </xf>
    <xf numFmtId="0" fontId="21" fillId="24" borderId="15" xfId="86" applyFont="1" applyFill="1" applyBorder="1" applyAlignment="1">
      <alignment horizontal="center" vertical="center" wrapText="1"/>
      <protection/>
    </xf>
    <xf numFmtId="0" fontId="21" fillId="24" borderId="26" xfId="86" applyFont="1" applyFill="1" applyBorder="1" applyAlignment="1">
      <alignment horizontal="center" vertical="center" wrapText="1"/>
      <protection/>
    </xf>
    <xf numFmtId="0" fontId="21" fillId="24" borderId="52" xfId="86" applyFont="1" applyFill="1" applyBorder="1" applyAlignment="1">
      <alignment horizontal="center" vertical="center" wrapText="1"/>
      <protection/>
    </xf>
    <xf numFmtId="0" fontId="27" fillId="24" borderId="25" xfId="86" applyFont="1" applyFill="1" applyBorder="1" applyAlignment="1">
      <alignment horizontal="left" vertical="center"/>
      <protection/>
    </xf>
    <xf numFmtId="0" fontId="27" fillId="24" borderId="26" xfId="86" applyFont="1" applyFill="1" applyBorder="1" applyAlignment="1">
      <alignment horizontal="left" vertical="center"/>
      <protection/>
    </xf>
    <xf numFmtId="0" fontId="20" fillId="24" borderId="33" xfId="86" applyFont="1" applyFill="1" applyBorder="1" applyAlignment="1">
      <alignment horizontal="left" vertical="center"/>
      <protection/>
    </xf>
    <xf numFmtId="0" fontId="20" fillId="24" borderId="14" xfId="86" applyFont="1" applyFill="1" applyBorder="1" applyAlignment="1">
      <alignment horizontal="left" vertical="center"/>
      <protection/>
    </xf>
    <xf numFmtId="0" fontId="20" fillId="24" borderId="53" xfId="86" applyFont="1" applyFill="1" applyBorder="1" applyAlignment="1">
      <alignment horizontal="left" vertical="center"/>
      <protection/>
    </xf>
    <xf numFmtId="0" fontId="20" fillId="24" borderId="48" xfId="86" applyFont="1" applyFill="1" applyBorder="1" applyAlignment="1">
      <alignment horizontal="left" vertical="center"/>
      <protection/>
    </xf>
    <xf numFmtId="0" fontId="33" fillId="24" borderId="54" xfId="86" applyFont="1" applyFill="1" applyBorder="1" applyAlignment="1">
      <alignment horizontal="center" vertical="center" wrapText="1"/>
      <protection/>
    </xf>
    <xf numFmtId="0" fontId="33" fillId="24" borderId="55" xfId="86" applyFont="1" applyFill="1" applyBorder="1" applyAlignment="1">
      <alignment horizontal="center" vertical="center" wrapText="1"/>
      <protection/>
    </xf>
    <xf numFmtId="0" fontId="33" fillId="24" borderId="56" xfId="86" applyFont="1" applyFill="1" applyBorder="1" applyAlignment="1">
      <alignment horizontal="center" vertical="center" wrapText="1"/>
      <protection/>
    </xf>
    <xf numFmtId="0" fontId="33" fillId="24" borderId="57" xfId="86" applyFont="1" applyFill="1" applyBorder="1" applyAlignment="1">
      <alignment horizontal="center" vertical="center" wrapText="1"/>
      <protection/>
    </xf>
    <xf numFmtId="0" fontId="33" fillId="24" borderId="11" xfId="86" applyFont="1" applyFill="1" applyBorder="1" applyAlignment="1">
      <alignment horizontal="center" vertical="center" wrapText="1"/>
      <protection/>
    </xf>
    <xf numFmtId="0" fontId="33" fillId="24" borderId="30" xfId="86" applyFont="1" applyFill="1" applyBorder="1" applyAlignment="1">
      <alignment horizontal="center" vertical="center" wrapText="1"/>
      <protection/>
    </xf>
    <xf numFmtId="0" fontId="33" fillId="24" borderId="0" xfId="86" applyFont="1" applyFill="1" applyBorder="1" applyAlignment="1">
      <alignment horizontal="center" vertical="center"/>
      <protection/>
    </xf>
    <xf numFmtId="0" fontId="45" fillId="24" borderId="53" xfId="86" applyFont="1" applyFill="1" applyBorder="1" applyAlignment="1">
      <alignment horizontal="left" vertical="center"/>
      <protection/>
    </xf>
    <xf numFmtId="0" fontId="45" fillId="24" borderId="48" xfId="86" applyFont="1" applyFill="1" applyBorder="1" applyAlignment="1">
      <alignment horizontal="left" vertical="center"/>
      <protection/>
    </xf>
    <xf numFmtId="0" fontId="20" fillId="24" borderId="43" xfId="86" applyFont="1" applyFill="1" applyBorder="1" applyAlignment="1">
      <alignment horizontal="center" vertical="center" wrapText="1"/>
      <protection/>
    </xf>
    <xf numFmtId="0" fontId="20" fillId="24" borderId="38" xfId="86" applyFont="1" applyFill="1" applyBorder="1" applyAlignment="1">
      <alignment horizontal="center" vertical="center" wrapText="1"/>
      <protection/>
    </xf>
    <xf numFmtId="0" fontId="23" fillId="24" borderId="58" xfId="86" applyFont="1" applyFill="1" applyBorder="1" applyAlignment="1">
      <alignment horizontal="center" vertical="center"/>
      <protection/>
    </xf>
    <xf numFmtId="0" fontId="23" fillId="24" borderId="59" xfId="86" applyFont="1" applyFill="1" applyBorder="1" applyAlignment="1">
      <alignment horizontal="center" vertical="center"/>
      <protection/>
    </xf>
    <xf numFmtId="0" fontId="33" fillId="24" borderId="60" xfId="86" applyFont="1" applyFill="1" applyBorder="1" applyAlignment="1">
      <alignment horizontal="center" vertical="center" wrapText="1"/>
      <protection/>
    </xf>
    <xf numFmtId="0" fontId="33" fillId="24" borderId="18" xfId="86" applyFont="1" applyFill="1" applyBorder="1" applyAlignment="1">
      <alignment horizontal="center" vertical="center" wrapText="1"/>
      <protection/>
    </xf>
    <xf numFmtId="0" fontId="33" fillId="24" borderId="17" xfId="86" applyFont="1" applyFill="1" applyBorder="1" applyAlignment="1">
      <alignment horizontal="center" vertical="center" wrapText="1"/>
      <protection/>
    </xf>
    <xf numFmtId="0" fontId="33" fillId="24" borderId="12" xfId="86" applyFont="1" applyFill="1" applyBorder="1" applyAlignment="1">
      <alignment horizontal="center" vertical="center" wrapText="1"/>
      <protection/>
    </xf>
    <xf numFmtId="0" fontId="0" fillId="24" borderId="47" xfId="86" applyFont="1" applyFill="1" applyBorder="1" applyAlignment="1">
      <alignment horizontal="center" vertical="center" wrapText="1"/>
      <protection/>
    </xf>
    <xf numFmtId="0" fontId="0" fillId="24" borderId="48" xfId="86" applyFont="1" applyFill="1" applyBorder="1" applyAlignment="1">
      <alignment horizontal="center" vertical="center" wrapText="1"/>
      <protection/>
    </xf>
    <xf numFmtId="0" fontId="0" fillId="24" borderId="49" xfId="86" applyFont="1" applyFill="1" applyBorder="1" applyAlignment="1">
      <alignment horizontal="center" vertical="center" wrapText="1"/>
      <protection/>
    </xf>
    <xf numFmtId="0" fontId="0" fillId="24" borderId="17" xfId="86" applyFont="1" applyFill="1" applyBorder="1" applyAlignment="1">
      <alignment horizontal="center" vertical="center" wrapText="1"/>
      <protection/>
    </xf>
    <xf numFmtId="0" fontId="0" fillId="24" borderId="12" xfId="86" applyFont="1" applyFill="1" applyBorder="1" applyAlignment="1">
      <alignment horizontal="center" vertical="center" wrapText="1"/>
      <protection/>
    </xf>
    <xf numFmtId="0" fontId="0" fillId="24" borderId="24" xfId="86" applyFont="1" applyFill="1" applyBorder="1" applyAlignment="1">
      <alignment horizontal="center" vertical="center" wrapText="1"/>
      <protection/>
    </xf>
    <xf numFmtId="0" fontId="33" fillId="24" borderId="37" xfId="86" applyFont="1" applyFill="1" applyBorder="1" applyAlignment="1">
      <alignment horizontal="center" vertical="center" wrapText="1"/>
      <protection/>
    </xf>
    <xf numFmtId="0" fontId="33" fillId="24" borderId="38" xfId="86" applyFont="1" applyFill="1" applyBorder="1" applyAlignment="1">
      <alignment horizontal="center" vertical="center" wrapText="1"/>
      <protection/>
    </xf>
    <xf numFmtId="0" fontId="33" fillId="24" borderId="39" xfId="86" applyFont="1" applyFill="1" applyBorder="1" applyAlignment="1">
      <alignment horizontal="center" vertical="center" wrapText="1"/>
      <protection/>
    </xf>
    <xf numFmtId="0" fontId="33" fillId="24" borderId="40" xfId="86" applyFont="1" applyFill="1" applyBorder="1" applyAlignment="1">
      <alignment horizontal="center" vertical="center" wrapText="1"/>
      <protection/>
    </xf>
    <xf numFmtId="0" fontId="33" fillId="24" borderId="0" xfId="86" applyFont="1" applyFill="1" applyBorder="1" applyAlignment="1">
      <alignment horizontal="center" vertical="center" wrapText="1"/>
      <protection/>
    </xf>
    <xf numFmtId="0" fontId="33" fillId="24" borderId="41" xfId="86" applyFont="1" applyFill="1" applyBorder="1" applyAlignment="1">
      <alignment horizontal="center" vertical="center" wrapText="1"/>
      <protection/>
    </xf>
    <xf numFmtId="0" fontId="0" fillId="24" borderId="10" xfId="86" applyFont="1" applyFill="1" applyBorder="1" applyAlignment="1">
      <alignment horizontal="center" vertical="center" wrapText="1"/>
      <protection/>
    </xf>
    <xf numFmtId="0" fontId="0" fillId="24" borderId="26" xfId="86" applyFont="1" applyFill="1" applyBorder="1" applyAlignment="1">
      <alignment horizontal="center" vertical="center" wrapText="1"/>
      <protection/>
    </xf>
    <xf numFmtId="0" fontId="0" fillId="24" borderId="52" xfId="86" applyFont="1" applyFill="1" applyBorder="1" applyAlignment="1">
      <alignment horizontal="center" vertical="center" wrapText="1"/>
      <protection/>
    </xf>
    <xf numFmtId="0" fontId="0" fillId="24" borderId="27" xfId="86" applyFont="1" applyFill="1" applyBorder="1" applyAlignment="1">
      <alignment horizontal="center" vertical="center" wrapText="1"/>
      <protection/>
    </xf>
    <xf numFmtId="0" fontId="0" fillId="24" borderId="28" xfId="86" applyFont="1" applyFill="1" applyBorder="1" applyAlignment="1">
      <alignment horizontal="center" vertical="center" wrapText="1"/>
      <protection/>
    </xf>
    <xf numFmtId="0" fontId="0" fillId="24" borderId="29" xfId="86" applyFont="1" applyFill="1" applyBorder="1" applyAlignment="1">
      <alignment horizontal="center" vertical="center" wrapText="1"/>
      <protection/>
    </xf>
    <xf numFmtId="14" fontId="0" fillId="24" borderId="27" xfId="86" applyNumberFormat="1" applyFont="1" applyFill="1" applyBorder="1" applyAlignment="1">
      <alignment horizontal="center" vertical="center" wrapText="1"/>
      <protection/>
    </xf>
    <xf numFmtId="14" fontId="0" fillId="24" borderId="28" xfId="86" applyNumberFormat="1" applyFont="1" applyFill="1" applyBorder="1" applyAlignment="1">
      <alignment horizontal="center" vertical="center" wrapText="1"/>
      <protection/>
    </xf>
    <xf numFmtId="14" fontId="0" fillId="24" borderId="51" xfId="86" applyNumberFormat="1" applyFont="1" applyFill="1" applyBorder="1" applyAlignment="1">
      <alignment horizontal="center" vertical="center" wrapText="1"/>
      <protection/>
    </xf>
    <xf numFmtId="0" fontId="22" fillId="0" borderId="15" xfId="87" applyFont="1" applyFill="1" applyBorder="1" applyAlignment="1">
      <alignment horizontal="left" vertical="center" wrapText="1"/>
      <protection/>
    </xf>
    <xf numFmtId="0" fontId="22" fillId="0" borderId="36" xfId="87" applyFont="1" applyFill="1" applyBorder="1" applyAlignment="1">
      <alignment horizontal="left" vertical="center" wrapText="1"/>
      <protection/>
    </xf>
    <xf numFmtId="0" fontId="27" fillId="0" borderId="15" xfId="86" applyFont="1" applyFill="1" applyBorder="1" applyAlignment="1">
      <alignment horizontal="right" vertical="center"/>
      <protection/>
    </xf>
    <xf numFmtId="0" fontId="27" fillId="0" borderId="26" xfId="86" applyFont="1" applyFill="1" applyBorder="1" applyAlignment="1">
      <alignment horizontal="right" vertical="center"/>
      <protection/>
    </xf>
    <xf numFmtId="0" fontId="27" fillId="0" borderId="36" xfId="86" applyFont="1" applyFill="1" applyBorder="1" applyAlignment="1">
      <alignment horizontal="right" vertical="center"/>
      <protection/>
    </xf>
    <xf numFmtId="3" fontId="22" fillId="0" borderId="15" xfId="87" applyNumberFormat="1" applyFont="1" applyFill="1" applyBorder="1" applyAlignment="1">
      <alignment horizontal="left" vertical="center" wrapText="1"/>
      <protection/>
    </xf>
    <xf numFmtId="3" fontId="22" fillId="0" borderId="36" xfId="87" applyNumberFormat="1" applyFont="1" applyFill="1" applyBorder="1" applyAlignment="1">
      <alignment horizontal="left" vertical="center" wrapText="1"/>
      <protection/>
    </xf>
    <xf numFmtId="0" fontId="18" fillId="0" borderId="17" xfId="86" applyFont="1" applyFill="1" applyBorder="1" applyAlignment="1">
      <alignment horizontal="center" vertical="center"/>
      <protection/>
    </xf>
    <xf numFmtId="0" fontId="18" fillId="0" borderId="12" xfId="86" applyFont="1" applyFill="1" applyBorder="1" applyAlignment="1">
      <alignment horizontal="center" vertical="center"/>
      <protection/>
    </xf>
    <xf numFmtId="0" fontId="18" fillId="0" borderId="34" xfId="86" applyFont="1" applyFill="1" applyBorder="1" applyAlignment="1">
      <alignment horizontal="center" vertical="center"/>
      <protection/>
    </xf>
    <xf numFmtId="0" fontId="27" fillId="0" borderId="15" xfId="86" applyFont="1" applyFill="1" applyBorder="1" applyAlignment="1">
      <alignment horizontal="center" vertical="center"/>
      <protection/>
    </xf>
    <xf numFmtId="0" fontId="27" fillId="0" borderId="36" xfId="86" applyFont="1" applyFill="1" applyBorder="1" applyAlignment="1">
      <alignment horizontal="center" vertical="center"/>
      <protection/>
    </xf>
    <xf numFmtId="3" fontId="22" fillId="0" borderId="37" xfId="87" applyNumberFormat="1" applyFont="1" applyFill="1" applyBorder="1" applyAlignment="1">
      <alignment horizontal="left" vertical="center" wrapText="1"/>
      <protection/>
    </xf>
    <xf numFmtId="3" fontId="22" fillId="0" borderId="39" xfId="87" applyNumberFormat="1" applyFont="1" applyFill="1" applyBorder="1" applyAlignment="1">
      <alignment horizontal="left" vertical="center" wrapText="1"/>
      <protection/>
    </xf>
    <xf numFmtId="3" fontId="22" fillId="0" borderId="10" xfId="87" applyNumberFormat="1" applyFont="1" applyFill="1" applyBorder="1" applyAlignment="1">
      <alignment horizontal="left" vertical="center" wrapText="1"/>
      <protection/>
    </xf>
    <xf numFmtId="0" fontId="22" fillId="0" borderId="13" xfId="86" applyFont="1" applyFill="1" applyBorder="1" applyAlignment="1">
      <alignment horizontal="center" vertical="center"/>
      <protection/>
    </xf>
    <xf numFmtId="0" fontId="22" fillId="0" borderId="61" xfId="86" applyFont="1" applyFill="1" applyBorder="1" applyAlignment="1">
      <alignment horizontal="center" vertical="center"/>
      <protection/>
    </xf>
    <xf numFmtId="0" fontId="22" fillId="0" borderId="16" xfId="86" applyFont="1" applyFill="1" applyBorder="1" applyAlignment="1">
      <alignment horizontal="center" vertical="center"/>
      <protection/>
    </xf>
    <xf numFmtId="0" fontId="23" fillId="0" borderId="10" xfId="86" applyFont="1" applyFill="1" applyBorder="1" applyAlignment="1">
      <alignment horizontal="center" vertical="center"/>
      <protection/>
    </xf>
    <xf numFmtId="0" fontId="19" fillId="0" borderId="10" xfId="86" applyFont="1" applyBorder="1" applyAlignment="1">
      <alignment horizontal="center" vertical="center" wrapText="1"/>
      <protection/>
    </xf>
    <xf numFmtId="0" fontId="0" fillId="0" borderId="10" xfId="86" applyFont="1" applyBorder="1" applyAlignment="1">
      <alignment horizontal="center" vertical="center" wrapText="1"/>
      <protection/>
    </xf>
    <xf numFmtId="0" fontId="23" fillId="0" borderId="10" xfId="86" applyFont="1" applyBorder="1" applyAlignment="1">
      <alignment horizontal="center" vertical="center" wrapText="1"/>
      <protection/>
    </xf>
    <xf numFmtId="0" fontId="18" fillId="0" borderId="10" xfId="86" applyFont="1" applyBorder="1" applyAlignment="1">
      <alignment horizontal="center" vertical="center" wrapText="1"/>
      <protection/>
    </xf>
    <xf numFmtId="0" fontId="20" fillId="0" borderId="13" xfId="86" applyFont="1" applyFill="1" applyBorder="1" applyAlignment="1">
      <alignment horizontal="center" vertical="center" wrapText="1"/>
      <protection/>
    </xf>
    <xf numFmtId="0" fontId="20" fillId="0" borderId="61" xfId="86" applyFont="1" applyFill="1" applyBorder="1" applyAlignment="1">
      <alignment horizontal="center" vertical="center" wrapText="1"/>
      <protection/>
    </xf>
    <xf numFmtId="0" fontId="20" fillId="0" borderId="16" xfId="86" applyFont="1" applyFill="1" applyBorder="1" applyAlignment="1">
      <alignment horizontal="center" vertical="center" wrapText="1"/>
      <protection/>
    </xf>
    <xf numFmtId="170" fontId="32" fillId="24" borderId="13" xfId="72" applyFont="1" applyFill="1" applyBorder="1" applyAlignment="1" applyProtection="1">
      <alignment horizontal="center" vertical="center" wrapText="1"/>
      <protection/>
    </xf>
    <xf numFmtId="170" fontId="32" fillId="24" borderId="61" xfId="72" applyFont="1" applyFill="1" applyBorder="1" applyAlignment="1" applyProtection="1">
      <alignment horizontal="center" vertical="center" wrapText="1"/>
      <protection/>
    </xf>
    <xf numFmtId="170" fontId="32" fillId="24" borderId="16" xfId="72" applyFont="1" applyFill="1" applyBorder="1" applyAlignment="1" applyProtection="1">
      <alignment horizontal="center" vertical="center" wrapText="1"/>
      <protection/>
    </xf>
    <xf numFmtId="0" fontId="20" fillId="0" borderId="10" xfId="86" applyFont="1" applyBorder="1" applyAlignment="1">
      <alignment horizontal="center" vertical="center" wrapText="1"/>
      <protection/>
    </xf>
    <xf numFmtId="0" fontId="20" fillId="0" borderId="10" xfId="86" applyFont="1" applyFill="1" applyBorder="1" applyAlignment="1">
      <alignment horizontal="center" vertical="center" wrapText="1"/>
      <protection/>
    </xf>
    <xf numFmtId="1" fontId="44" fillId="24" borderId="15" xfId="90" applyNumberFormat="1" applyFont="1" applyFill="1" applyBorder="1" applyAlignment="1">
      <alignment horizontal="center" vertical="center" wrapText="1"/>
    </xf>
    <xf numFmtId="1" fontId="44" fillId="24" borderId="36" xfId="90" applyNumberFormat="1" applyFont="1" applyFill="1" applyBorder="1" applyAlignment="1">
      <alignment horizontal="center" vertical="center" wrapText="1"/>
    </xf>
    <xf numFmtId="0" fontId="46" fillId="0" borderId="15" xfId="86" applyFont="1" applyFill="1" applyBorder="1" applyAlignment="1" applyProtection="1">
      <alignment horizontal="center" vertical="center" wrapText="1"/>
      <protection/>
    </xf>
    <xf numFmtId="0" fontId="46" fillId="0" borderId="26" xfId="86" applyFont="1" applyFill="1" applyBorder="1" applyAlignment="1" applyProtection="1">
      <alignment horizontal="center" vertical="center" wrapText="1"/>
      <protection/>
    </xf>
    <xf numFmtId="0" fontId="46" fillId="0" borderId="36" xfId="86" applyFont="1" applyFill="1" applyBorder="1" applyAlignment="1" applyProtection="1">
      <alignment horizontal="center" vertical="center" wrapText="1"/>
      <protection/>
    </xf>
    <xf numFmtId="9" fontId="44" fillId="24" borderId="15" xfId="90" applyFont="1" applyFill="1" applyBorder="1" applyAlignment="1">
      <alignment horizontal="center" vertical="center" wrapText="1"/>
    </xf>
    <xf numFmtId="9" fontId="44" fillId="24" borderId="36" xfId="90" applyFont="1" applyFill="1" applyBorder="1" applyAlignment="1">
      <alignment horizontal="center" vertical="center" wrapText="1"/>
    </xf>
    <xf numFmtId="0" fontId="20" fillId="0" borderId="10" xfId="86" applyFont="1" applyBorder="1" applyAlignment="1">
      <alignment horizontal="left" vertical="center"/>
      <protection/>
    </xf>
    <xf numFmtId="0" fontId="0" fillId="0" borderId="10" xfId="86" applyFont="1" applyBorder="1" applyAlignment="1">
      <alignment horizontal="left" vertical="center"/>
      <protection/>
    </xf>
    <xf numFmtId="0" fontId="24" fillId="0" borderId="10" xfId="86" applyFont="1" applyBorder="1" applyAlignment="1">
      <alignment horizontal="left" vertical="center" wrapText="1"/>
      <protection/>
    </xf>
    <xf numFmtId="192" fontId="27" fillId="4" borderId="15" xfId="90" applyNumberFormat="1" applyFont="1" applyFill="1" applyBorder="1" applyAlignment="1">
      <alignment horizontal="center" vertical="center"/>
    </xf>
    <xf numFmtId="9" fontId="27" fillId="4" borderId="36" xfId="90" applyFont="1" applyFill="1" applyBorder="1" applyAlignment="1">
      <alignment horizontal="center" vertical="center"/>
    </xf>
    <xf numFmtId="0" fontId="0" fillId="0" borderId="13" xfId="86" applyFont="1" applyBorder="1" applyAlignment="1">
      <alignment horizontal="center" vertical="center" wrapText="1"/>
      <protection/>
    </xf>
    <xf numFmtId="0" fontId="0" fillId="0" borderId="61" xfId="86" applyFont="1" applyBorder="1" applyAlignment="1">
      <alignment horizontal="center" vertical="center" wrapText="1"/>
      <protection/>
    </xf>
    <xf numFmtId="0" fontId="0" fillId="0" borderId="16" xfId="86" applyFont="1" applyBorder="1" applyAlignment="1">
      <alignment horizontal="center" vertical="center" wrapText="1"/>
      <protection/>
    </xf>
    <xf numFmtId="0" fontId="0" fillId="0" borderId="10" xfId="86" applyFont="1" applyBorder="1" applyAlignment="1">
      <alignment horizontal="center" vertical="center"/>
      <protection/>
    </xf>
    <xf numFmtId="0" fontId="18" fillId="0" borderId="10" xfId="86" applyFont="1" applyBorder="1" applyAlignment="1">
      <alignment horizontal="left" vertical="center" wrapText="1"/>
      <protection/>
    </xf>
    <xf numFmtId="0" fontId="0" fillId="0" borderId="10" xfId="86" applyBorder="1" applyAlignment="1">
      <alignment horizontal="center" vertical="center"/>
      <protection/>
    </xf>
    <xf numFmtId="0" fontId="24" fillId="0" borderId="10" xfId="86" applyFont="1" applyBorder="1" applyAlignment="1">
      <alignment horizontal="center" vertical="center" wrapText="1"/>
      <protection/>
    </xf>
    <xf numFmtId="0" fontId="25" fillId="0" borderId="10" xfId="86" applyFont="1" applyBorder="1" applyAlignment="1">
      <alignment horizontal="center" vertical="center" wrapText="1"/>
      <protection/>
    </xf>
    <xf numFmtId="14" fontId="25" fillId="0" borderId="10" xfId="86" applyNumberFormat="1" applyFont="1" applyBorder="1" applyAlignment="1">
      <alignment horizontal="center" vertical="center"/>
      <protection/>
    </xf>
  </cellXfs>
  <cellStyles count="8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Millares [0] 2" xfId="61"/>
    <cellStyle name="Millares [0] 2 2" xfId="62"/>
    <cellStyle name="Millares [0]_3-SISTEMA DESARROLLO ADMINISTRATIVO-POA 2008-1" xfId="63"/>
    <cellStyle name="Millares 2" xfId="64"/>
    <cellStyle name="Millares 3" xfId="65"/>
    <cellStyle name="Millares 5" xfId="66"/>
    <cellStyle name="Millares_3-SISTEMA DESARROLLO ADMINISTRATIVO-POA 2008-1" xfId="67"/>
    <cellStyle name="Millares_Copia de MATRICES OPERATIVAS PROYECTOS PAT 07-09-AJUSTADAS-2008" xfId="68"/>
    <cellStyle name="Millares_FORMATO POA" xfId="69"/>
    <cellStyle name="Millares_FORMATO POA 2" xfId="70"/>
    <cellStyle name="Millares_Libro2" xfId="71"/>
    <cellStyle name="Currency" xfId="72"/>
    <cellStyle name="Currency [0]" xfId="73"/>
    <cellStyle name="Moneda [0] 2" xfId="74"/>
    <cellStyle name="Moneda 2" xfId="75"/>
    <cellStyle name="Moneda 2 2" xfId="76"/>
    <cellStyle name="Moneda 2 2 2" xfId="77"/>
    <cellStyle name="Moneda 2 3" xfId="78"/>
    <cellStyle name="Moneda 2 4" xfId="79"/>
    <cellStyle name="Moneda 3" xfId="80"/>
    <cellStyle name="Moneda 4" xfId="81"/>
    <cellStyle name="Moneda 5" xfId="82"/>
    <cellStyle name="Moneda 6" xfId="83"/>
    <cellStyle name="Neutral" xfId="84"/>
    <cellStyle name="Normal 11" xfId="85"/>
    <cellStyle name="Normal 2" xfId="86"/>
    <cellStyle name="Normal 3" xfId="87"/>
    <cellStyle name="Normal 3 2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Downloads\Copia%20de%20FEV-16%20Admon%20areas%20protegidas%20201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10.%20FORTALECIMIENTO%20INSTITUCIONAL\FEV-16%20Fortalecimiento%20instituc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 "/>
      <sheetName val="presupuesto sirap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="80" zoomScaleNormal="80" zoomScaleSheetLayoutView="80" zoomScalePageLayoutView="0" workbookViewId="0" topLeftCell="A7">
      <selection activeCell="A15" sqref="A15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34.8515625" style="1" customWidth="1"/>
    <col min="7" max="7" width="25.28125" style="3" customWidth="1"/>
    <col min="8" max="8" width="22.28125" style="1" customWidth="1"/>
    <col min="9" max="9" width="19.8515625" style="1" customWidth="1"/>
    <col min="10" max="10" width="33.57421875" style="1" customWidth="1"/>
    <col min="11" max="11" width="41.7109375" style="1" customWidth="1"/>
    <col min="12" max="12" width="20.28125" style="1" hidden="1" customWidth="1"/>
    <col min="13" max="13" width="19.421875" style="1" hidden="1" customWidth="1"/>
    <col min="14" max="19" width="19.421875" style="1" customWidth="1"/>
    <col min="20" max="20" width="11.421875" style="1" hidden="1" customWidth="1"/>
    <col min="21" max="16384" width="11.421875" style="1" customWidth="1"/>
  </cols>
  <sheetData>
    <row r="1" spans="1:19" ht="31.5" customHeight="1">
      <c r="A1" s="266"/>
      <c r="B1" s="266"/>
      <c r="C1" s="237" t="s">
        <v>48</v>
      </c>
      <c r="D1" s="238"/>
      <c r="E1" s="238"/>
      <c r="F1" s="238"/>
      <c r="G1" s="238"/>
      <c r="H1" s="238"/>
      <c r="I1" s="238"/>
      <c r="J1" s="239"/>
      <c r="K1" s="245" t="s">
        <v>91</v>
      </c>
      <c r="L1" s="245"/>
      <c r="M1" s="245"/>
      <c r="N1" s="245"/>
      <c r="O1" s="245"/>
      <c r="P1" s="245"/>
      <c r="Q1" s="245"/>
      <c r="R1" s="27"/>
      <c r="S1" s="27"/>
    </row>
    <row r="2" spans="1:19" ht="19.5" customHeight="1">
      <c r="A2" s="266"/>
      <c r="B2" s="266"/>
      <c r="C2" s="240"/>
      <c r="D2" s="241"/>
      <c r="E2" s="241"/>
      <c r="F2" s="241"/>
      <c r="G2" s="241"/>
      <c r="H2" s="241"/>
      <c r="I2" s="241"/>
      <c r="J2" s="242"/>
      <c r="K2" s="219" t="s">
        <v>51</v>
      </c>
      <c r="L2" s="219"/>
      <c r="M2" s="219"/>
      <c r="N2" s="219"/>
      <c r="O2" s="219"/>
      <c r="P2" s="219"/>
      <c r="Q2" s="219"/>
      <c r="R2" s="14"/>
      <c r="S2" s="14"/>
    </row>
    <row r="3" spans="1:19" ht="19.5" customHeight="1">
      <c r="A3" s="266"/>
      <c r="B3" s="266"/>
      <c r="C3" s="237" t="s">
        <v>49</v>
      </c>
      <c r="D3" s="238"/>
      <c r="E3" s="238"/>
      <c r="F3" s="238"/>
      <c r="G3" s="238"/>
      <c r="H3" s="238"/>
      <c r="I3" s="238"/>
      <c r="J3" s="239"/>
      <c r="K3" s="219" t="s">
        <v>52</v>
      </c>
      <c r="L3" s="219"/>
      <c r="M3" s="219"/>
      <c r="N3" s="219" t="s">
        <v>64</v>
      </c>
      <c r="O3" s="219"/>
      <c r="P3" s="219"/>
      <c r="Q3" s="219"/>
      <c r="R3" s="14"/>
      <c r="S3" s="14"/>
    </row>
    <row r="4" spans="1:19" ht="24.75" customHeight="1">
      <c r="A4" s="266"/>
      <c r="B4" s="266"/>
      <c r="C4" s="240"/>
      <c r="D4" s="241"/>
      <c r="E4" s="241"/>
      <c r="F4" s="241"/>
      <c r="G4" s="241"/>
      <c r="H4" s="241"/>
      <c r="I4" s="241"/>
      <c r="J4" s="242"/>
      <c r="K4" s="233" t="s">
        <v>114</v>
      </c>
      <c r="L4" s="222"/>
      <c r="M4" s="223"/>
      <c r="N4" s="221">
        <v>42999</v>
      </c>
      <c r="O4" s="243"/>
      <c r="P4" s="243"/>
      <c r="Q4" s="244"/>
      <c r="R4" s="28"/>
      <c r="S4" s="28"/>
    </row>
    <row r="5" spans="1:19" ht="31.5" customHeight="1">
      <c r="A5" s="247" t="s">
        <v>96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9"/>
      <c r="S5" s="29"/>
    </row>
    <row r="6" spans="1:20" ht="30.75" customHeight="1">
      <c r="A6" s="265" t="s">
        <v>3</v>
      </c>
      <c r="B6" s="265"/>
      <c r="C6" s="265"/>
      <c r="D6" s="246" t="s">
        <v>127</v>
      </c>
      <c r="E6" s="246"/>
      <c r="F6" s="246"/>
      <c r="G6" s="246"/>
      <c r="H6" s="42" t="s">
        <v>0</v>
      </c>
      <c r="I6" s="43" t="s">
        <v>1</v>
      </c>
      <c r="J6" s="275"/>
      <c r="K6" s="276"/>
      <c r="L6" s="276"/>
      <c r="M6" s="276"/>
      <c r="N6" s="276"/>
      <c r="O6" s="276"/>
      <c r="P6" s="276"/>
      <c r="Q6" s="277"/>
      <c r="R6" s="25"/>
      <c r="S6" s="25"/>
      <c r="T6" s="4"/>
    </row>
    <row r="7" spans="1:19" ht="34.5" customHeight="1">
      <c r="A7" s="249" t="s">
        <v>59</v>
      </c>
      <c r="B7" s="249"/>
      <c r="C7" s="249"/>
      <c r="D7" s="261" t="s">
        <v>128</v>
      </c>
      <c r="E7" s="261"/>
      <c r="F7" s="261"/>
      <c r="G7" s="261"/>
      <c r="H7" s="13" t="s">
        <v>98</v>
      </c>
      <c r="I7" s="37">
        <v>310000000</v>
      </c>
      <c r="J7" s="278"/>
      <c r="K7" s="279"/>
      <c r="L7" s="279"/>
      <c r="M7" s="279"/>
      <c r="N7" s="279"/>
      <c r="O7" s="279"/>
      <c r="P7" s="279"/>
      <c r="Q7" s="280"/>
      <c r="R7" s="12"/>
      <c r="S7" s="12"/>
    </row>
    <row r="8" spans="1:20" ht="34.5" customHeight="1">
      <c r="A8" s="290" t="s">
        <v>103</v>
      </c>
      <c r="B8" s="291"/>
      <c r="C8" s="292"/>
      <c r="D8" s="289" t="s">
        <v>130</v>
      </c>
      <c r="E8" s="289"/>
      <c r="F8" s="289"/>
      <c r="G8" s="289"/>
      <c r="H8" s="9" t="s">
        <v>89</v>
      </c>
      <c r="I8" s="38"/>
      <c r="J8" s="278"/>
      <c r="K8" s="279"/>
      <c r="L8" s="279"/>
      <c r="M8" s="279"/>
      <c r="N8" s="279"/>
      <c r="O8" s="279"/>
      <c r="P8" s="279"/>
      <c r="Q8" s="280"/>
      <c r="R8" s="12"/>
      <c r="S8" s="12"/>
      <c r="T8" s="52" t="s">
        <v>118</v>
      </c>
    </row>
    <row r="9" spans="1:20" ht="33" customHeight="1">
      <c r="A9" s="249" t="s">
        <v>2</v>
      </c>
      <c r="B9" s="249"/>
      <c r="C9" s="249"/>
      <c r="D9" s="262" t="s">
        <v>129</v>
      </c>
      <c r="E9" s="263"/>
      <c r="F9" s="263"/>
      <c r="G9" s="264"/>
      <c r="H9" s="9" t="s">
        <v>90</v>
      </c>
      <c r="I9" s="38"/>
      <c r="J9" s="278"/>
      <c r="K9" s="279"/>
      <c r="L9" s="279"/>
      <c r="M9" s="279"/>
      <c r="N9" s="279"/>
      <c r="O9" s="279"/>
      <c r="P9" s="279"/>
      <c r="Q9" s="280"/>
      <c r="R9" s="12"/>
      <c r="S9" s="12"/>
      <c r="T9" s="52" t="s">
        <v>111</v>
      </c>
    </row>
    <row r="10" spans="1:20" ht="30" customHeight="1">
      <c r="A10" s="249" t="s">
        <v>60</v>
      </c>
      <c r="B10" s="249"/>
      <c r="C10" s="249"/>
      <c r="D10" s="272">
        <v>32990900020101</v>
      </c>
      <c r="E10" s="273"/>
      <c r="F10" s="273"/>
      <c r="G10" s="274"/>
      <c r="H10" s="187"/>
      <c r="I10" s="187"/>
      <c r="J10" s="278"/>
      <c r="K10" s="279"/>
      <c r="L10" s="279"/>
      <c r="M10" s="279"/>
      <c r="N10" s="279"/>
      <c r="O10" s="279"/>
      <c r="P10" s="279"/>
      <c r="Q10" s="280"/>
      <c r="R10" s="12"/>
      <c r="S10" s="12"/>
      <c r="T10" s="52" t="s">
        <v>120</v>
      </c>
    </row>
    <row r="11" spans="1:20" ht="29.25" customHeight="1">
      <c r="A11" s="39"/>
      <c r="B11" s="39"/>
      <c r="C11" s="39"/>
      <c r="D11" s="40"/>
      <c r="E11" s="40"/>
      <c r="F11" s="40"/>
      <c r="G11" s="40"/>
      <c r="H11" s="41" t="s">
        <v>8</v>
      </c>
      <c r="I11" s="54">
        <f>SUM(I7:I10)</f>
        <v>310000000</v>
      </c>
      <c r="J11" s="281"/>
      <c r="K11" s="282"/>
      <c r="L11" s="282"/>
      <c r="M11" s="282"/>
      <c r="N11" s="282"/>
      <c r="O11" s="282"/>
      <c r="P11" s="282"/>
      <c r="Q11" s="283"/>
      <c r="R11" s="12"/>
      <c r="S11" s="12"/>
      <c r="T11" s="52" t="s">
        <v>119</v>
      </c>
    </row>
    <row r="12" spans="1:20" ht="35.25" customHeight="1">
      <c r="A12" s="293" t="s">
        <v>4</v>
      </c>
      <c r="B12" s="248" t="s">
        <v>112</v>
      </c>
      <c r="C12" s="248"/>
      <c r="D12" s="248"/>
      <c r="E12" s="287" t="s">
        <v>4</v>
      </c>
      <c r="F12" s="287" t="s">
        <v>104</v>
      </c>
      <c r="G12" s="248" t="s">
        <v>5</v>
      </c>
      <c r="H12" s="248" t="s">
        <v>124</v>
      </c>
      <c r="I12" s="248"/>
      <c r="J12" s="248" t="s">
        <v>6</v>
      </c>
      <c r="K12" s="248"/>
      <c r="L12" s="286" t="s">
        <v>92</v>
      </c>
      <c r="M12" s="286"/>
      <c r="N12" s="286"/>
      <c r="O12" s="286"/>
      <c r="P12" s="286"/>
      <c r="Q12" s="286"/>
      <c r="R12" s="33"/>
      <c r="S12" s="30"/>
      <c r="T12" s="52" t="s">
        <v>116</v>
      </c>
    </row>
    <row r="13" spans="1:20" ht="42" customHeight="1">
      <c r="A13" s="293"/>
      <c r="B13" s="248"/>
      <c r="C13" s="248"/>
      <c r="D13" s="248"/>
      <c r="E13" s="288"/>
      <c r="F13" s="288"/>
      <c r="G13" s="248"/>
      <c r="H13" s="48" t="s">
        <v>7</v>
      </c>
      <c r="I13" s="48" t="s">
        <v>61</v>
      </c>
      <c r="J13" s="48" t="s">
        <v>7</v>
      </c>
      <c r="K13" s="60" t="s">
        <v>61</v>
      </c>
      <c r="L13" s="35"/>
      <c r="M13" s="35"/>
      <c r="N13" s="35" t="s">
        <v>179</v>
      </c>
      <c r="O13" s="35"/>
      <c r="P13" s="35"/>
      <c r="Q13" s="35"/>
      <c r="R13" s="26"/>
      <c r="S13" s="26"/>
      <c r="T13" s="52" t="s">
        <v>179</v>
      </c>
    </row>
    <row r="14" spans="1:17" ht="90.75" customHeight="1">
      <c r="A14" s="75">
        <v>1</v>
      </c>
      <c r="B14" s="260" t="s">
        <v>131</v>
      </c>
      <c r="C14" s="260"/>
      <c r="D14" s="260"/>
      <c r="E14" s="64">
        <v>1</v>
      </c>
      <c r="F14" s="78" t="s">
        <v>141</v>
      </c>
      <c r="G14" s="79" t="s">
        <v>117</v>
      </c>
      <c r="H14" s="68" t="s">
        <v>146</v>
      </c>
      <c r="I14" s="50" t="s">
        <v>149</v>
      </c>
      <c r="J14" s="65" t="s">
        <v>171</v>
      </c>
      <c r="K14" s="76" t="s">
        <v>136</v>
      </c>
      <c r="L14" s="35"/>
      <c r="M14" s="35"/>
      <c r="N14" s="62">
        <v>80266788</v>
      </c>
      <c r="O14" s="62"/>
      <c r="P14" s="63"/>
      <c r="Q14" s="57"/>
    </row>
    <row r="15" spans="1:17" ht="90.75" customHeight="1">
      <c r="A15" s="75">
        <v>2</v>
      </c>
      <c r="B15" s="260" t="s">
        <v>132</v>
      </c>
      <c r="C15" s="260"/>
      <c r="D15" s="260"/>
      <c r="E15" s="64">
        <v>1</v>
      </c>
      <c r="F15" s="59" t="s">
        <v>142</v>
      </c>
      <c r="G15" s="260" t="s">
        <v>144</v>
      </c>
      <c r="H15" s="68" t="s">
        <v>147</v>
      </c>
      <c r="I15" s="50" t="s">
        <v>150</v>
      </c>
      <c r="J15" s="65" t="s">
        <v>172</v>
      </c>
      <c r="K15" s="76" t="s">
        <v>137</v>
      </c>
      <c r="L15" s="35"/>
      <c r="M15" s="35"/>
      <c r="N15" s="62">
        <v>37549600</v>
      </c>
      <c r="O15" s="62"/>
      <c r="P15" s="63"/>
      <c r="Q15" s="57"/>
    </row>
    <row r="16" spans="1:20" s="4" customFormat="1" ht="95.25" customHeight="1">
      <c r="A16" s="75">
        <v>3</v>
      </c>
      <c r="B16" s="260" t="s">
        <v>133</v>
      </c>
      <c r="C16" s="260"/>
      <c r="D16" s="260"/>
      <c r="E16" s="49">
        <v>1</v>
      </c>
      <c r="F16" s="79" t="s">
        <v>143</v>
      </c>
      <c r="G16" s="260"/>
      <c r="H16" s="68" t="s">
        <v>148</v>
      </c>
      <c r="I16" s="66" t="s">
        <v>151</v>
      </c>
      <c r="J16" s="65" t="s">
        <v>173</v>
      </c>
      <c r="K16" s="77" t="s">
        <v>138</v>
      </c>
      <c r="L16" s="2"/>
      <c r="M16" s="34"/>
      <c r="N16" s="57">
        <v>9236800</v>
      </c>
      <c r="O16" s="57"/>
      <c r="P16" s="57"/>
      <c r="Q16" s="57"/>
      <c r="R16" s="31"/>
      <c r="S16" s="31"/>
      <c r="T16" s="53"/>
    </row>
    <row r="17" spans="1:20" s="4" customFormat="1" ht="135.75" customHeight="1">
      <c r="A17" s="75">
        <v>4</v>
      </c>
      <c r="B17" s="260" t="s">
        <v>134</v>
      </c>
      <c r="C17" s="260"/>
      <c r="D17" s="260"/>
      <c r="E17" s="49">
        <v>1</v>
      </c>
      <c r="F17" s="80" t="s">
        <v>169</v>
      </c>
      <c r="G17" s="79" t="s">
        <v>145</v>
      </c>
      <c r="H17" s="68" t="s">
        <v>175</v>
      </c>
      <c r="I17" s="66" t="s">
        <v>182</v>
      </c>
      <c r="J17" s="66" t="s">
        <v>174</v>
      </c>
      <c r="K17" s="77" t="s">
        <v>139</v>
      </c>
      <c r="L17" s="2"/>
      <c r="M17" s="34"/>
      <c r="N17" s="57">
        <v>117950262</v>
      </c>
      <c r="P17" s="57"/>
      <c r="Q17" s="57"/>
      <c r="R17" s="31"/>
      <c r="S17" s="31"/>
      <c r="T17" s="53"/>
    </row>
    <row r="18" spans="1:20" s="4" customFormat="1" ht="64.5" customHeight="1">
      <c r="A18" s="250">
        <v>5</v>
      </c>
      <c r="B18" s="260" t="s">
        <v>135</v>
      </c>
      <c r="C18" s="260"/>
      <c r="D18" s="260"/>
      <c r="E18" s="49">
        <v>1</v>
      </c>
      <c r="F18" s="216" t="s">
        <v>212</v>
      </c>
      <c r="G18" s="270" t="s">
        <v>210</v>
      </c>
      <c r="H18" s="218" t="s">
        <v>224</v>
      </c>
      <c r="I18" s="271" t="s">
        <v>176</v>
      </c>
      <c r="J18" s="218" t="s">
        <v>225</v>
      </c>
      <c r="K18" s="284" t="s">
        <v>140</v>
      </c>
      <c r="L18" s="2"/>
      <c r="M18" s="34"/>
      <c r="N18" s="57">
        <v>63055918.8</v>
      </c>
      <c r="O18" s="57"/>
      <c r="P18" s="57"/>
      <c r="Q18" s="57"/>
      <c r="R18" s="31"/>
      <c r="S18" s="31"/>
      <c r="T18" s="53"/>
    </row>
    <row r="19" spans="1:20" s="4" customFormat="1" ht="78" customHeight="1">
      <c r="A19" s="251"/>
      <c r="B19" s="260"/>
      <c r="C19" s="260"/>
      <c r="D19" s="260"/>
      <c r="E19" s="49">
        <v>2</v>
      </c>
      <c r="F19" s="216" t="s">
        <v>211</v>
      </c>
      <c r="G19" s="270"/>
      <c r="H19" s="217" t="s">
        <v>222</v>
      </c>
      <c r="I19" s="271"/>
      <c r="J19" s="217" t="s">
        <v>223</v>
      </c>
      <c r="K19" s="285"/>
      <c r="L19" s="2"/>
      <c r="M19" s="34"/>
      <c r="N19" s="57">
        <v>1940631.6</v>
      </c>
      <c r="O19" s="67"/>
      <c r="P19" s="57"/>
      <c r="Q19" s="57"/>
      <c r="R19" s="31"/>
      <c r="S19" s="31"/>
      <c r="T19" s="53"/>
    </row>
    <row r="20" spans="1:19" s="4" customFormat="1" ht="23.25" customHeight="1">
      <c r="A20" s="257" t="s">
        <v>170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9"/>
      <c r="L20" s="36" t="e">
        <f>#REF!+#REF!</f>
        <v>#REF!</v>
      </c>
      <c r="M20" s="36" t="e">
        <f>SUM(#REF!)</f>
        <v>#REF!</v>
      </c>
      <c r="N20" s="36">
        <f>SUM(N14:N19)</f>
        <v>310000000.40000004</v>
      </c>
      <c r="O20" s="36"/>
      <c r="P20" s="36">
        <f>SUM(P14:P19)</f>
        <v>0</v>
      </c>
      <c r="Q20" s="36">
        <f>SUM(Q14:Q19)</f>
        <v>0</v>
      </c>
      <c r="R20" s="1"/>
      <c r="S20" s="1"/>
    </row>
    <row r="21" spans="1:19" s="4" customFormat="1" ht="23.25" customHeight="1">
      <c r="A21" s="257" t="s">
        <v>113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9"/>
      <c r="L21" s="267">
        <f>N20+O20+P20+Q20</f>
        <v>310000000.40000004</v>
      </c>
      <c r="M21" s="268"/>
      <c r="N21" s="268"/>
      <c r="O21" s="268"/>
      <c r="P21" s="268"/>
      <c r="Q21" s="269"/>
      <c r="R21" s="1"/>
      <c r="S21" s="1"/>
    </row>
    <row r="22" spans="1:19" s="4" customFormat="1" ht="23.25" customHeight="1">
      <c r="A22" s="255" t="s">
        <v>84</v>
      </c>
      <c r="B22" s="255"/>
      <c r="C22" s="255" t="s">
        <v>63</v>
      </c>
      <c r="D22" s="255"/>
      <c r="E22" s="255"/>
      <c r="F22" s="255"/>
      <c r="G22" s="255"/>
      <c r="H22" s="255"/>
      <c r="I22" s="47" t="s">
        <v>12</v>
      </c>
      <c r="J22" s="46"/>
      <c r="L22" s="11"/>
      <c r="M22" s="1"/>
      <c r="N22" s="1"/>
      <c r="O22" s="1"/>
      <c r="P22" s="1"/>
      <c r="Q22" s="1"/>
      <c r="R22" s="1"/>
      <c r="S22" s="1"/>
    </row>
    <row r="23" spans="1:19" s="4" customFormat="1" ht="23.25" customHeight="1">
      <c r="A23" s="256">
        <v>0</v>
      </c>
      <c r="B23" s="255"/>
      <c r="C23" s="252" t="s">
        <v>123</v>
      </c>
      <c r="D23" s="253"/>
      <c r="E23" s="253"/>
      <c r="F23" s="253"/>
      <c r="G23" s="253"/>
      <c r="H23" s="254"/>
      <c r="I23" s="58">
        <v>43799</v>
      </c>
      <c r="J23" s="46"/>
      <c r="L23" s="11"/>
      <c r="M23" s="1"/>
      <c r="N23" s="1"/>
      <c r="O23" s="1"/>
      <c r="P23" s="1"/>
      <c r="Q23" s="1"/>
      <c r="R23" s="1"/>
      <c r="S23" s="1"/>
    </row>
    <row r="24" spans="1:19" s="4" customFormat="1" ht="21.75" customHeight="1">
      <c r="A24" s="1"/>
      <c r="B24" s="10"/>
      <c r="C24" s="225" t="s">
        <v>9</v>
      </c>
      <c r="D24" s="226"/>
      <c r="E24" s="226"/>
      <c r="F24" s="227"/>
      <c r="G24" s="224" t="s">
        <v>85</v>
      </c>
      <c r="H24" s="224"/>
      <c r="I24" s="224"/>
      <c r="J24" s="44"/>
      <c r="K24" s="44"/>
      <c r="L24" s="44"/>
      <c r="M24" s="44"/>
      <c r="N24" s="32"/>
      <c r="O24" s="32"/>
      <c r="P24" s="32"/>
      <c r="Q24" s="32"/>
      <c r="R24" s="32"/>
      <c r="S24" s="32"/>
    </row>
    <row r="25" spans="1:20" ht="25.5" customHeight="1">
      <c r="A25" s="220" t="s">
        <v>10</v>
      </c>
      <c r="B25" s="220"/>
      <c r="C25" s="228" t="s">
        <v>168</v>
      </c>
      <c r="D25" s="229"/>
      <c r="E25" s="229"/>
      <c r="F25" s="230"/>
      <c r="G25" s="231" t="s">
        <v>125</v>
      </c>
      <c r="H25" s="231"/>
      <c r="I25" s="231"/>
      <c r="J25" s="45"/>
      <c r="K25" s="45"/>
      <c r="L25" s="45"/>
      <c r="M25" s="45"/>
      <c r="N25" s="14"/>
      <c r="O25" s="14"/>
      <c r="P25" s="14"/>
      <c r="Q25" s="14"/>
      <c r="R25" s="14"/>
      <c r="S25" s="14"/>
      <c r="T25" s="14"/>
    </row>
    <row r="26" spans="1:20" ht="29.25" customHeight="1">
      <c r="A26" s="220" t="s">
        <v>11</v>
      </c>
      <c r="B26" s="220"/>
      <c r="C26" s="233" t="s">
        <v>115</v>
      </c>
      <c r="D26" s="222"/>
      <c r="E26" s="222"/>
      <c r="F26" s="223"/>
      <c r="G26" s="219" t="s">
        <v>180</v>
      </c>
      <c r="H26" s="219"/>
      <c r="I26" s="219"/>
      <c r="J26" s="45"/>
      <c r="K26" s="45"/>
      <c r="L26" s="45"/>
      <c r="M26" s="45"/>
      <c r="N26" s="14"/>
      <c r="O26" s="14"/>
      <c r="P26" s="14"/>
      <c r="Q26" s="14"/>
      <c r="R26" s="14"/>
      <c r="S26" s="14"/>
      <c r="T26" s="14"/>
    </row>
    <row r="27" spans="1:20" ht="29.25" customHeight="1">
      <c r="A27" s="219" t="s">
        <v>71</v>
      </c>
      <c r="B27" s="219"/>
      <c r="C27" s="234"/>
      <c r="D27" s="235"/>
      <c r="E27" s="235"/>
      <c r="F27" s="236"/>
      <c r="G27" s="231"/>
      <c r="H27" s="231"/>
      <c r="I27" s="231"/>
      <c r="J27" s="45"/>
      <c r="K27" s="45"/>
      <c r="L27" s="45"/>
      <c r="M27" s="45"/>
      <c r="N27" s="14"/>
      <c r="O27" s="14"/>
      <c r="P27" s="14"/>
      <c r="Q27" s="14"/>
      <c r="R27" s="14"/>
      <c r="S27" s="14"/>
      <c r="T27" s="14"/>
    </row>
    <row r="28" spans="1:20" ht="29.25" customHeight="1">
      <c r="A28" s="220" t="s">
        <v>12</v>
      </c>
      <c r="B28" s="220"/>
      <c r="C28" s="221">
        <v>43799</v>
      </c>
      <c r="D28" s="222"/>
      <c r="E28" s="222"/>
      <c r="F28" s="223"/>
      <c r="G28" s="232">
        <f>C28</f>
        <v>43799</v>
      </c>
      <c r="H28" s="219"/>
      <c r="I28" s="219"/>
      <c r="J28" s="45"/>
      <c r="K28" s="45"/>
      <c r="L28" s="45"/>
      <c r="M28" s="45"/>
      <c r="N28" s="14"/>
      <c r="O28" s="14"/>
      <c r="P28" s="14"/>
      <c r="Q28" s="14"/>
      <c r="R28" s="14"/>
      <c r="S28" s="14"/>
      <c r="T28" s="14"/>
    </row>
    <row r="29" spans="3:9" ht="12.75">
      <c r="C29" s="55"/>
      <c r="D29" s="55"/>
      <c r="E29" s="55"/>
      <c r="F29" s="55"/>
      <c r="G29" s="56"/>
      <c r="H29" s="55"/>
      <c r="I29" s="55"/>
    </row>
  </sheetData>
  <sheetProtection/>
  <mergeCells count="60">
    <mergeCell ref="A8:C8"/>
    <mergeCell ref="A12:A13"/>
    <mergeCell ref="L21:Q21"/>
    <mergeCell ref="G18:G19"/>
    <mergeCell ref="I18:I19"/>
    <mergeCell ref="D10:G10"/>
    <mergeCell ref="J6:Q11"/>
    <mergeCell ref="A7:C7"/>
    <mergeCell ref="K18:K19"/>
    <mergeCell ref="J12:K12"/>
    <mergeCell ref="L12:Q12"/>
    <mergeCell ref="B14:D14"/>
    <mergeCell ref="B15:D15"/>
    <mergeCell ref="B17:D17"/>
    <mergeCell ref="G15:G16"/>
    <mergeCell ref="B16:D16"/>
    <mergeCell ref="N3:Q3"/>
    <mergeCell ref="D7:G7"/>
    <mergeCell ref="D9:G9"/>
    <mergeCell ref="A6:C6"/>
    <mergeCell ref="A1:B4"/>
    <mergeCell ref="F12:F13"/>
    <mergeCell ref="A18:A19"/>
    <mergeCell ref="C23:H23"/>
    <mergeCell ref="A22:B22"/>
    <mergeCell ref="A23:B23"/>
    <mergeCell ref="A21:K21"/>
    <mergeCell ref="B18:D19"/>
    <mergeCell ref="A20:K20"/>
    <mergeCell ref="C22:H22"/>
    <mergeCell ref="D6:G6"/>
    <mergeCell ref="A5:Q5"/>
    <mergeCell ref="H12:I12"/>
    <mergeCell ref="A10:C10"/>
    <mergeCell ref="K4:M4"/>
    <mergeCell ref="G12:G13"/>
    <mergeCell ref="B12:D13"/>
    <mergeCell ref="D8:G8"/>
    <mergeCell ref="A9:C9"/>
    <mergeCell ref="E12:E13"/>
    <mergeCell ref="C26:F26"/>
    <mergeCell ref="G27:I27"/>
    <mergeCell ref="C27:F27"/>
    <mergeCell ref="K2:Q2"/>
    <mergeCell ref="K3:M3"/>
    <mergeCell ref="A25:B25"/>
    <mergeCell ref="C1:J2"/>
    <mergeCell ref="N4:Q4"/>
    <mergeCell ref="C3:J4"/>
    <mergeCell ref="K1:Q1"/>
    <mergeCell ref="G26:I26"/>
    <mergeCell ref="A27:B27"/>
    <mergeCell ref="A26:B26"/>
    <mergeCell ref="C28:F28"/>
    <mergeCell ref="G24:I24"/>
    <mergeCell ref="C24:F24"/>
    <mergeCell ref="C25:F25"/>
    <mergeCell ref="G25:I25"/>
    <mergeCell ref="A28:B28"/>
    <mergeCell ref="G28:I28"/>
  </mergeCells>
  <dataValidations count="1">
    <dataValidation type="list" allowBlank="1" showInputMessage="1" showErrorMessage="1" sqref="L13:M15 N13:Q13">
      <formula1>$T$8:$T$14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2" r:id="rId4"/>
  <colBreaks count="1" manualBreakCount="1">
    <brk id="1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0" zoomScaleNormal="80" zoomScalePageLayoutView="0" workbookViewId="0" topLeftCell="A25">
      <selection activeCell="D27" sqref="D27"/>
    </sheetView>
  </sheetViews>
  <sheetFormatPr defaultColWidth="11.421875" defaultRowHeight="12.75"/>
  <cols>
    <col min="1" max="1" width="51.57421875" style="81" customWidth="1"/>
    <col min="2" max="2" width="21.57421875" style="81" customWidth="1"/>
    <col min="3" max="3" width="13.7109375" style="5" customWidth="1"/>
    <col min="4" max="4" width="14.421875" style="6" customWidth="1"/>
    <col min="5" max="5" width="15.28125" style="148" customWidth="1"/>
    <col min="6" max="6" width="17.7109375" style="6" customWidth="1"/>
    <col min="7" max="7" width="5.7109375" style="150" customWidth="1"/>
    <col min="8" max="8" width="7.00390625" style="150" customWidth="1"/>
    <col min="9" max="9" width="13.57421875" style="150" customWidth="1"/>
    <col min="10" max="10" width="14.140625" style="150" customWidth="1"/>
    <col min="11" max="11" width="5.7109375" style="150" customWidth="1"/>
    <col min="12" max="12" width="14.28125" style="150" customWidth="1"/>
    <col min="13" max="17" width="5.7109375" style="150" customWidth="1"/>
    <col min="18" max="18" width="6.28125" style="150" customWidth="1"/>
    <col min="19" max="28" width="11.421875" style="81" hidden="1" customWidth="1"/>
    <col min="29" max="29" width="13.00390625" style="81" customWidth="1"/>
    <col min="30" max="30" width="12.8515625" style="81" bestFit="1" customWidth="1"/>
    <col min="31" max="16384" width="11.421875" style="81" customWidth="1"/>
  </cols>
  <sheetData>
    <row r="1" spans="1:18" ht="34.5" customHeight="1">
      <c r="A1" s="372"/>
      <c r="B1" s="374" t="s">
        <v>13</v>
      </c>
      <c r="C1" s="375"/>
      <c r="D1" s="375"/>
      <c r="E1" s="375"/>
      <c r="F1" s="375"/>
      <c r="G1" s="375"/>
      <c r="H1" s="375"/>
      <c r="I1" s="375"/>
      <c r="J1" s="375"/>
      <c r="K1" s="378" t="s">
        <v>91</v>
      </c>
      <c r="L1" s="379"/>
      <c r="M1" s="379"/>
      <c r="N1" s="379"/>
      <c r="O1" s="379"/>
      <c r="P1" s="379"/>
      <c r="Q1" s="379"/>
      <c r="R1" s="380"/>
    </row>
    <row r="2" spans="1:18" ht="25.5" customHeight="1">
      <c r="A2" s="373"/>
      <c r="B2" s="376"/>
      <c r="C2" s="377"/>
      <c r="D2" s="377"/>
      <c r="E2" s="377"/>
      <c r="F2" s="377"/>
      <c r="G2" s="377"/>
      <c r="H2" s="377"/>
      <c r="I2" s="377"/>
      <c r="J2" s="377"/>
      <c r="K2" s="381" t="s">
        <v>51</v>
      </c>
      <c r="L2" s="382"/>
      <c r="M2" s="382"/>
      <c r="N2" s="382"/>
      <c r="O2" s="382"/>
      <c r="P2" s="382"/>
      <c r="Q2" s="382"/>
      <c r="R2" s="383"/>
    </row>
    <row r="3" spans="1:18" ht="19.5" customHeight="1">
      <c r="A3" s="373"/>
      <c r="B3" s="384" t="s">
        <v>49</v>
      </c>
      <c r="C3" s="385"/>
      <c r="D3" s="385"/>
      <c r="E3" s="385"/>
      <c r="F3" s="385"/>
      <c r="G3" s="385"/>
      <c r="H3" s="385"/>
      <c r="I3" s="385"/>
      <c r="J3" s="386"/>
      <c r="K3" s="390" t="s">
        <v>52</v>
      </c>
      <c r="L3" s="390"/>
      <c r="M3" s="390"/>
      <c r="N3" s="390"/>
      <c r="O3" s="391" t="s">
        <v>65</v>
      </c>
      <c r="P3" s="391"/>
      <c r="Q3" s="391"/>
      <c r="R3" s="392"/>
    </row>
    <row r="4" spans="1:18" ht="21.75" customHeight="1" thickBot="1">
      <c r="A4" s="373"/>
      <c r="B4" s="387"/>
      <c r="C4" s="388"/>
      <c r="D4" s="388"/>
      <c r="E4" s="388"/>
      <c r="F4" s="388"/>
      <c r="G4" s="388"/>
      <c r="H4" s="388"/>
      <c r="I4" s="388"/>
      <c r="J4" s="389"/>
      <c r="K4" s="393" t="e">
        <f>+#REF!</f>
        <v>#REF!</v>
      </c>
      <c r="L4" s="394"/>
      <c r="M4" s="394"/>
      <c r="N4" s="395"/>
      <c r="O4" s="396" t="e">
        <f>+#REF!</f>
        <v>#REF!</v>
      </c>
      <c r="P4" s="397"/>
      <c r="Q4" s="397"/>
      <c r="R4" s="398"/>
    </row>
    <row r="5" spans="1:18" ht="12.75" customHeight="1">
      <c r="A5" s="361" t="s">
        <v>53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3"/>
    </row>
    <row r="6" spans="1:18" ht="12.75" customHeight="1" thickBot="1">
      <c r="A6" s="364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6"/>
    </row>
    <row r="7" spans="1:18" ht="18" customHeight="1">
      <c r="A7" s="367" t="s">
        <v>177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</row>
    <row r="8" spans="1:18" ht="13.5" thickBot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</row>
    <row r="9" spans="1:18" s="84" customFormat="1" ht="18" customHeight="1">
      <c r="A9" s="368" t="s">
        <v>86</v>
      </c>
      <c r="B9" s="369"/>
      <c r="C9" s="369"/>
      <c r="D9" s="369"/>
      <c r="E9" s="369"/>
      <c r="F9" s="369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</row>
    <row r="10" spans="1:18" ht="12.75" customHeight="1">
      <c r="A10" s="370" t="s">
        <v>83</v>
      </c>
      <c r="B10" s="371"/>
      <c r="C10" s="313" t="s">
        <v>82</v>
      </c>
      <c r="D10" s="313" t="s">
        <v>79</v>
      </c>
      <c r="E10" s="337" t="s">
        <v>16</v>
      </c>
      <c r="F10" s="337" t="s">
        <v>80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ht="12.75">
      <c r="A11" s="311"/>
      <c r="B11" s="336"/>
      <c r="C11" s="313"/>
      <c r="D11" s="313"/>
      <c r="E11" s="337"/>
      <c r="F11" s="33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</row>
    <row r="12" spans="1:18" ht="12.75">
      <c r="A12" s="303" t="s">
        <v>81</v>
      </c>
      <c r="B12" s="302"/>
      <c r="C12" s="89"/>
      <c r="D12" s="90"/>
      <c r="E12" s="74"/>
      <c r="F12" s="74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</row>
    <row r="13" spans="1:18" ht="12.75">
      <c r="A13" s="303" t="s">
        <v>75</v>
      </c>
      <c r="B13" s="344"/>
      <c r="C13" s="91"/>
      <c r="D13" s="61">
        <v>16</v>
      </c>
      <c r="E13" s="91">
        <v>1</v>
      </c>
      <c r="F13" s="6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</row>
    <row r="14" spans="1:18" ht="12.75">
      <c r="A14" s="303" t="s">
        <v>76</v>
      </c>
      <c r="B14" s="344"/>
      <c r="C14" s="91"/>
      <c r="D14" s="61">
        <v>14</v>
      </c>
      <c r="E14" s="91">
        <v>1</v>
      </c>
      <c r="F14" s="6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</row>
    <row r="15" spans="1:18" ht="12.75">
      <c r="A15" s="303" t="s">
        <v>77</v>
      </c>
      <c r="B15" s="344"/>
      <c r="C15" s="91"/>
      <c r="D15" s="61"/>
      <c r="E15" s="91"/>
      <c r="F15" s="6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</row>
    <row r="16" spans="1:18" ht="12.75">
      <c r="A16" s="303" t="s">
        <v>78</v>
      </c>
      <c r="B16" s="344"/>
      <c r="C16" s="91"/>
      <c r="D16" s="61"/>
      <c r="E16" s="91"/>
      <c r="F16" s="6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1:18" ht="13.5" thickBot="1">
      <c r="A17" s="326" t="s">
        <v>28</v>
      </c>
      <c r="B17" s="327"/>
      <c r="C17" s="327"/>
      <c r="D17" s="327"/>
      <c r="E17" s="328"/>
      <c r="F17" s="16">
        <f>SUM(F12:F16)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</row>
    <row r="18" spans="1:18" ht="18.75" customHeight="1">
      <c r="A18" s="359" t="s">
        <v>93</v>
      </c>
      <c r="B18" s="360"/>
      <c r="C18" s="360"/>
      <c r="D18" s="360"/>
      <c r="E18" s="360"/>
      <c r="F18" s="360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</row>
    <row r="19" spans="1:18" s="98" customFormat="1" ht="11.25" customHeight="1">
      <c r="A19" s="340" t="s">
        <v>14</v>
      </c>
      <c r="B19" s="313" t="s">
        <v>15</v>
      </c>
      <c r="C19" s="337" t="s">
        <v>16</v>
      </c>
      <c r="D19" s="337" t="s">
        <v>17</v>
      </c>
      <c r="E19" s="313" t="s">
        <v>18</v>
      </c>
      <c r="F19" s="337" t="s">
        <v>19</v>
      </c>
      <c r="G19" s="352" t="s">
        <v>20</v>
      </c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4"/>
    </row>
    <row r="20" spans="1:18" s="101" customFormat="1" ht="16.5">
      <c r="A20" s="340"/>
      <c r="B20" s="313"/>
      <c r="C20" s="337"/>
      <c r="D20" s="337"/>
      <c r="E20" s="313"/>
      <c r="F20" s="337"/>
      <c r="G20" s="99" t="s">
        <v>21</v>
      </c>
      <c r="H20" s="99" t="s">
        <v>58</v>
      </c>
      <c r="I20" s="99" t="s">
        <v>22</v>
      </c>
      <c r="J20" s="99" t="s">
        <v>23</v>
      </c>
      <c r="K20" s="99" t="s">
        <v>24</v>
      </c>
      <c r="L20" s="99" t="s">
        <v>25</v>
      </c>
      <c r="M20" s="99" t="s">
        <v>26</v>
      </c>
      <c r="N20" s="99" t="s">
        <v>27</v>
      </c>
      <c r="O20" s="99" t="s">
        <v>54</v>
      </c>
      <c r="P20" s="99" t="s">
        <v>55</v>
      </c>
      <c r="Q20" s="99" t="s">
        <v>56</v>
      </c>
      <c r="R20" s="100" t="s">
        <v>57</v>
      </c>
    </row>
    <row r="21" spans="1:18" ht="122.25" customHeight="1">
      <c r="A21" s="102" t="s">
        <v>213</v>
      </c>
      <c r="B21" s="213" t="s">
        <v>220</v>
      </c>
      <c r="C21" s="104">
        <v>1</v>
      </c>
      <c r="D21" s="212">
        <v>2883300</v>
      </c>
      <c r="E21" s="106">
        <v>9</v>
      </c>
      <c r="F21" s="105">
        <f aca="true" t="shared" si="0" ref="F21:F27">(C21*D21*E21)+((C21*D21*E21)*0.004)</f>
        <v>26053498.8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30" ht="120.75" customHeight="1">
      <c r="A22" s="102" t="s">
        <v>214</v>
      </c>
      <c r="B22" s="214" t="s">
        <v>221</v>
      </c>
      <c r="C22" s="104">
        <v>2</v>
      </c>
      <c r="D22" s="212">
        <v>2047500</v>
      </c>
      <c r="E22" s="106">
        <v>9</v>
      </c>
      <c r="F22" s="105">
        <f t="shared" si="0"/>
        <v>37002420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AD22" s="191"/>
    </row>
    <row r="23" spans="1:18" ht="80.25" customHeight="1">
      <c r="A23" s="102" t="s">
        <v>217</v>
      </c>
      <c r="B23" s="103" t="s">
        <v>218</v>
      </c>
      <c r="C23" s="104">
        <v>1</v>
      </c>
      <c r="D23" s="105">
        <v>3997350</v>
      </c>
      <c r="E23" s="106">
        <v>4</v>
      </c>
      <c r="F23" s="105">
        <f t="shared" si="0"/>
        <v>16053357.6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80.25" customHeight="1">
      <c r="A24" s="102" t="s">
        <v>217</v>
      </c>
      <c r="B24" s="103" t="s">
        <v>218</v>
      </c>
      <c r="C24" s="104">
        <v>1</v>
      </c>
      <c r="D24" s="105">
        <v>3997350</v>
      </c>
      <c r="E24" s="106">
        <v>4</v>
      </c>
      <c r="F24" s="105">
        <f t="shared" si="0"/>
        <v>16053357.6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80.25" customHeight="1">
      <c r="A25" s="102" t="s">
        <v>217</v>
      </c>
      <c r="B25" s="103" t="s">
        <v>218</v>
      </c>
      <c r="C25" s="104">
        <v>1</v>
      </c>
      <c r="D25" s="105">
        <v>3997350</v>
      </c>
      <c r="E25" s="106">
        <v>4</v>
      </c>
      <c r="F25" s="105">
        <f t="shared" si="0"/>
        <v>16053357.6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80.25" customHeight="1">
      <c r="A26" s="102" t="s">
        <v>217</v>
      </c>
      <c r="B26" s="103" t="s">
        <v>218</v>
      </c>
      <c r="C26" s="104">
        <v>1</v>
      </c>
      <c r="D26" s="105">
        <v>3997350</v>
      </c>
      <c r="E26" s="106">
        <v>4</v>
      </c>
      <c r="F26" s="105">
        <f t="shared" si="0"/>
        <v>16053357.6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76.5">
      <c r="A27" s="102" t="s">
        <v>217</v>
      </c>
      <c r="B27" s="103" t="s">
        <v>226</v>
      </c>
      <c r="C27" s="104">
        <v>1</v>
      </c>
      <c r="D27" s="105">
        <v>3997350</v>
      </c>
      <c r="E27" s="106">
        <v>4</v>
      </c>
      <c r="F27" s="105">
        <f t="shared" si="0"/>
        <v>16053357.6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3.5" thickBot="1">
      <c r="A28" s="326" t="s">
        <v>28</v>
      </c>
      <c r="B28" s="327"/>
      <c r="C28" s="327"/>
      <c r="D28" s="327"/>
      <c r="E28" s="328"/>
      <c r="F28" s="16">
        <f>SUM(F21:F27)</f>
        <v>143322706.79999998</v>
      </c>
      <c r="G28" s="329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</row>
    <row r="29" spans="1:18" s="112" customFormat="1" ht="18" customHeight="1">
      <c r="A29" s="359" t="s">
        <v>29</v>
      </c>
      <c r="B29" s="360"/>
      <c r="C29" s="360"/>
      <c r="D29" s="360"/>
      <c r="E29" s="360"/>
      <c r="F29" s="36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1"/>
    </row>
    <row r="30" spans="1:18" s="113" customFormat="1" ht="16.5" customHeight="1">
      <c r="A30" s="346" t="s">
        <v>30</v>
      </c>
      <c r="B30" s="347"/>
      <c r="C30" s="317" t="s">
        <v>31</v>
      </c>
      <c r="D30" s="350" t="s">
        <v>16</v>
      </c>
      <c r="E30" s="316" t="s">
        <v>32</v>
      </c>
      <c r="F30" s="317" t="s">
        <v>19</v>
      </c>
      <c r="G30" s="352" t="s">
        <v>20</v>
      </c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4"/>
    </row>
    <row r="31" spans="1:18" s="98" customFormat="1" ht="14.25" customHeight="1">
      <c r="A31" s="348"/>
      <c r="B31" s="349"/>
      <c r="C31" s="318"/>
      <c r="D31" s="351"/>
      <c r="E31" s="315"/>
      <c r="F31" s="318"/>
      <c r="G31" s="99" t="s">
        <v>21</v>
      </c>
      <c r="H31" s="99" t="s">
        <v>58</v>
      </c>
      <c r="I31" s="99" t="s">
        <v>22</v>
      </c>
      <c r="J31" s="99" t="s">
        <v>23</v>
      </c>
      <c r="K31" s="99" t="s">
        <v>24</v>
      </c>
      <c r="L31" s="99" t="s">
        <v>25</v>
      </c>
      <c r="M31" s="99" t="s">
        <v>26</v>
      </c>
      <c r="N31" s="99" t="s">
        <v>27</v>
      </c>
      <c r="O31" s="99" t="s">
        <v>54</v>
      </c>
      <c r="P31" s="99" t="s">
        <v>55</v>
      </c>
      <c r="Q31" s="99" t="s">
        <v>56</v>
      </c>
      <c r="R31" s="100" t="s">
        <v>57</v>
      </c>
    </row>
    <row r="32" spans="1:18" s="101" customFormat="1" ht="12.75" customHeight="1">
      <c r="A32" s="355"/>
      <c r="B32" s="356"/>
      <c r="C32" s="114"/>
      <c r="D32" s="114"/>
      <c r="E32" s="115"/>
      <c r="F32" s="114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s="101" customFormat="1" ht="12.75" customHeight="1">
      <c r="A33" s="355"/>
      <c r="B33" s="356"/>
      <c r="C33" s="116"/>
      <c r="D33" s="116"/>
      <c r="E33" s="90"/>
      <c r="F33" s="61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</row>
    <row r="34" spans="1:18" s="101" customFormat="1" ht="12.75" customHeight="1">
      <c r="A34" s="355"/>
      <c r="B34" s="356"/>
      <c r="C34" s="116"/>
      <c r="D34" s="116"/>
      <c r="E34" s="90"/>
      <c r="F34" s="61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</row>
    <row r="35" spans="1:18" s="101" customFormat="1" ht="12.75" customHeight="1">
      <c r="A35" s="117"/>
      <c r="B35" s="118"/>
      <c r="C35" s="116"/>
      <c r="D35" s="116"/>
      <c r="E35" s="90"/>
      <c r="F35" s="61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2.75" customHeight="1" thickBot="1">
      <c r="A36" s="326" t="s">
        <v>28</v>
      </c>
      <c r="B36" s="327"/>
      <c r="C36" s="327"/>
      <c r="D36" s="327"/>
      <c r="E36" s="328"/>
      <c r="F36" s="16">
        <f>SUM(F32:F35)</f>
        <v>0</v>
      </c>
      <c r="G36" s="119"/>
      <c r="H36" s="120"/>
      <c r="I36" s="120"/>
      <c r="J36" s="120"/>
      <c r="K36" s="120"/>
      <c r="L36" s="120"/>
      <c r="M36" s="121"/>
      <c r="N36" s="122"/>
      <c r="O36" s="122"/>
      <c r="P36" s="122"/>
      <c r="Q36" s="122"/>
      <c r="R36" s="123"/>
    </row>
    <row r="37" spans="1:18" s="112" customFormat="1" ht="18.75" customHeight="1" thickBot="1">
      <c r="A37" s="357" t="s">
        <v>33</v>
      </c>
      <c r="B37" s="358"/>
      <c r="C37" s="358"/>
      <c r="D37" s="358"/>
      <c r="E37" s="358"/>
      <c r="F37" s="358"/>
      <c r="G37" s="329"/>
      <c r="H37" s="330"/>
      <c r="I37" s="330"/>
      <c r="J37" s="330"/>
      <c r="K37" s="330"/>
      <c r="L37" s="330"/>
      <c r="M37" s="330"/>
      <c r="N37" s="124"/>
      <c r="O37" s="124"/>
      <c r="P37" s="124"/>
      <c r="Q37" s="124"/>
      <c r="R37" s="125"/>
    </row>
    <row r="38" spans="1:18" s="112" customFormat="1" ht="12.75">
      <c r="A38" s="126"/>
      <c r="B38" s="127"/>
      <c r="C38" s="17"/>
      <c r="D38" s="18"/>
      <c r="E38" s="128"/>
      <c r="F38" s="18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</row>
    <row r="39" spans="1:18" s="98" customFormat="1" ht="15.75" customHeight="1">
      <c r="A39" s="346" t="s">
        <v>30</v>
      </c>
      <c r="B39" s="347"/>
      <c r="C39" s="317" t="s">
        <v>31</v>
      </c>
      <c r="D39" s="350" t="s">
        <v>16</v>
      </c>
      <c r="E39" s="316" t="s">
        <v>32</v>
      </c>
      <c r="F39" s="317" t="s">
        <v>19</v>
      </c>
      <c r="G39" s="352" t="s">
        <v>20</v>
      </c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4"/>
    </row>
    <row r="40" spans="1:18" s="101" customFormat="1" ht="13.5" customHeight="1">
      <c r="A40" s="348"/>
      <c r="B40" s="349"/>
      <c r="C40" s="318"/>
      <c r="D40" s="351"/>
      <c r="E40" s="315"/>
      <c r="F40" s="318"/>
      <c r="G40" s="99" t="s">
        <v>21</v>
      </c>
      <c r="H40" s="99" t="s">
        <v>58</v>
      </c>
      <c r="I40" s="99" t="s">
        <v>22</v>
      </c>
      <c r="J40" s="99" t="s">
        <v>23</v>
      </c>
      <c r="K40" s="99" t="s">
        <v>24</v>
      </c>
      <c r="L40" s="99" t="s">
        <v>25</v>
      </c>
      <c r="M40" s="99" t="s">
        <v>26</v>
      </c>
      <c r="N40" s="99" t="s">
        <v>27</v>
      </c>
      <c r="O40" s="99" t="s">
        <v>54</v>
      </c>
      <c r="P40" s="99" t="s">
        <v>55</v>
      </c>
      <c r="Q40" s="99" t="s">
        <v>56</v>
      </c>
      <c r="R40" s="100" t="s">
        <v>57</v>
      </c>
    </row>
    <row r="41" spans="1:18" ht="12.75">
      <c r="A41" s="344" t="s">
        <v>215</v>
      </c>
      <c r="B41" s="302"/>
      <c r="C41" s="15" t="s">
        <v>216</v>
      </c>
      <c r="D41" s="15">
        <v>1</v>
      </c>
      <c r="E41" s="105">
        <f>1933000-100</f>
        <v>1932900</v>
      </c>
      <c r="F41" s="105">
        <f>(D41*E41)+((D41*E41)*0.004)</f>
        <v>1940631.6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29"/>
    </row>
    <row r="42" spans="1:18" ht="12.75">
      <c r="A42" s="344"/>
      <c r="B42" s="302"/>
      <c r="C42" s="15"/>
      <c r="D42" s="15"/>
      <c r="E42" s="105"/>
      <c r="F42" s="105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29"/>
    </row>
    <row r="43" spans="1:18" ht="12.75">
      <c r="A43" s="334"/>
      <c r="B43" s="305"/>
      <c r="C43" s="15"/>
      <c r="D43" s="61"/>
      <c r="E43" s="91"/>
      <c r="F43" s="61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29"/>
    </row>
    <row r="44" spans="1:18" ht="12.75">
      <c r="A44" s="334"/>
      <c r="B44" s="305"/>
      <c r="C44" s="15"/>
      <c r="D44" s="61"/>
      <c r="E44" s="91"/>
      <c r="F44" s="61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29"/>
    </row>
    <row r="45" spans="1:18" ht="13.5" thickBot="1">
      <c r="A45" s="326" t="s">
        <v>28</v>
      </c>
      <c r="B45" s="327"/>
      <c r="C45" s="327"/>
      <c r="D45" s="327"/>
      <c r="E45" s="328"/>
      <c r="F45" s="19">
        <f>SUM(F41:F44)</f>
        <v>1940631.6</v>
      </c>
      <c r="G45" s="298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345"/>
    </row>
    <row r="46" spans="1:18" ht="21" customHeight="1" thickBot="1">
      <c r="A46" s="130" t="s">
        <v>36</v>
      </c>
      <c r="B46" s="131"/>
      <c r="C46" s="20"/>
      <c r="D46" s="21"/>
      <c r="E46" s="132"/>
      <c r="F46" s="21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</row>
    <row r="47" spans="1:18" s="98" customFormat="1" ht="16.5" customHeight="1">
      <c r="A47" s="309" t="s">
        <v>14</v>
      </c>
      <c r="B47" s="310"/>
      <c r="C47" s="313" t="s">
        <v>34</v>
      </c>
      <c r="D47" s="314" t="s">
        <v>16</v>
      </c>
      <c r="E47" s="316" t="s">
        <v>32</v>
      </c>
      <c r="F47" s="317" t="s">
        <v>19</v>
      </c>
      <c r="G47" s="319" t="s">
        <v>20</v>
      </c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1"/>
    </row>
    <row r="48" spans="1:18" s="101" customFormat="1" ht="13.5" customHeight="1">
      <c r="A48" s="311"/>
      <c r="B48" s="312"/>
      <c r="C48" s="313"/>
      <c r="D48" s="315"/>
      <c r="E48" s="315"/>
      <c r="F48" s="318"/>
      <c r="G48" s="99" t="s">
        <v>21</v>
      </c>
      <c r="H48" s="99" t="s">
        <v>58</v>
      </c>
      <c r="I48" s="99" t="s">
        <v>22</v>
      </c>
      <c r="J48" s="99" t="s">
        <v>23</v>
      </c>
      <c r="K48" s="99" t="s">
        <v>24</v>
      </c>
      <c r="L48" s="99" t="s">
        <v>25</v>
      </c>
      <c r="M48" s="99" t="s">
        <v>26</v>
      </c>
      <c r="N48" s="99" t="s">
        <v>27</v>
      </c>
      <c r="O48" s="99" t="s">
        <v>54</v>
      </c>
      <c r="P48" s="99" t="s">
        <v>55</v>
      </c>
      <c r="Q48" s="99" t="s">
        <v>56</v>
      </c>
      <c r="R48" s="100" t="s">
        <v>57</v>
      </c>
    </row>
    <row r="49" spans="1:18" ht="12.75">
      <c r="A49" s="311"/>
      <c r="B49" s="312"/>
      <c r="C49" s="15"/>
      <c r="D49" s="61"/>
      <c r="E49" s="91"/>
      <c r="F49" s="61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29"/>
    </row>
    <row r="50" spans="1:18" ht="12.75">
      <c r="A50" s="338"/>
      <c r="B50" s="339"/>
      <c r="C50" s="15"/>
      <c r="D50" s="61"/>
      <c r="E50" s="91"/>
      <c r="F50" s="61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29"/>
    </row>
    <row r="51" spans="1:18" ht="12.75">
      <c r="A51" s="338"/>
      <c r="B51" s="339"/>
      <c r="C51" s="15"/>
      <c r="D51" s="61"/>
      <c r="E51" s="91"/>
      <c r="F51" s="61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29"/>
    </row>
    <row r="52" spans="1:18" ht="12.75">
      <c r="A52" s="133"/>
      <c r="B52" s="134"/>
      <c r="C52" s="15"/>
      <c r="D52" s="61"/>
      <c r="E52" s="91"/>
      <c r="F52" s="61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29"/>
    </row>
    <row r="53" spans="1:18" ht="13.5" thickBot="1">
      <c r="A53" s="326" t="s">
        <v>28</v>
      </c>
      <c r="B53" s="327"/>
      <c r="C53" s="327"/>
      <c r="D53" s="327"/>
      <c r="E53" s="328"/>
      <c r="F53" s="19">
        <f>SUM(F49:F52)</f>
        <v>0</v>
      </c>
      <c r="G53" s="329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1"/>
    </row>
    <row r="54" spans="1:18" ht="21.75" customHeight="1" thickBot="1">
      <c r="A54" s="130" t="s">
        <v>37</v>
      </c>
      <c r="B54" s="131"/>
      <c r="C54" s="20"/>
      <c r="D54" s="21"/>
      <c r="E54" s="132"/>
      <c r="F54" s="21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5"/>
    </row>
    <row r="55" spans="1:18" s="98" customFormat="1" ht="12.75" customHeight="1">
      <c r="A55" s="340" t="s">
        <v>14</v>
      </c>
      <c r="B55" s="313" t="s">
        <v>38</v>
      </c>
      <c r="C55" s="341" t="s">
        <v>39</v>
      </c>
      <c r="D55" s="343" t="s">
        <v>40</v>
      </c>
      <c r="E55" s="313" t="s">
        <v>41</v>
      </c>
      <c r="F55" s="317" t="s">
        <v>19</v>
      </c>
      <c r="G55" s="319" t="s">
        <v>20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1"/>
    </row>
    <row r="56" spans="1:18" s="101" customFormat="1" ht="13.5" customHeight="1">
      <c r="A56" s="340"/>
      <c r="B56" s="313"/>
      <c r="C56" s="342"/>
      <c r="D56" s="343"/>
      <c r="E56" s="313"/>
      <c r="F56" s="318"/>
      <c r="G56" s="99" t="s">
        <v>21</v>
      </c>
      <c r="H56" s="99" t="s">
        <v>58</v>
      </c>
      <c r="I56" s="99" t="s">
        <v>22</v>
      </c>
      <c r="J56" s="99" t="s">
        <v>23</v>
      </c>
      <c r="K56" s="99" t="s">
        <v>24</v>
      </c>
      <c r="L56" s="99" t="s">
        <v>25</v>
      </c>
      <c r="M56" s="99" t="s">
        <v>26</v>
      </c>
      <c r="N56" s="99" t="s">
        <v>27</v>
      </c>
      <c r="O56" s="99" t="s">
        <v>54</v>
      </c>
      <c r="P56" s="99" t="s">
        <v>55</v>
      </c>
      <c r="Q56" s="99" t="s">
        <v>56</v>
      </c>
      <c r="R56" s="100" t="s">
        <v>57</v>
      </c>
    </row>
    <row r="57" spans="1:18" ht="12.75">
      <c r="A57" s="135"/>
      <c r="B57" s="91"/>
      <c r="C57" s="15"/>
      <c r="D57" s="61"/>
      <c r="E57" s="91"/>
      <c r="F57" s="61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29"/>
    </row>
    <row r="58" spans="1:18" ht="12.75">
      <c r="A58" s="135"/>
      <c r="B58" s="91"/>
      <c r="C58" s="15"/>
      <c r="D58" s="61"/>
      <c r="E58" s="91"/>
      <c r="F58" s="61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29"/>
    </row>
    <row r="59" spans="1:18" ht="12.75">
      <c r="A59" s="135"/>
      <c r="B59" s="91"/>
      <c r="C59" s="15"/>
      <c r="D59" s="61"/>
      <c r="E59" s="91"/>
      <c r="F59" s="61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29"/>
    </row>
    <row r="60" spans="1:18" ht="12.75">
      <c r="A60" s="135"/>
      <c r="B60" s="91"/>
      <c r="C60" s="15"/>
      <c r="D60" s="61"/>
      <c r="E60" s="91"/>
      <c r="F60" s="61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29"/>
    </row>
    <row r="61" spans="1:18" ht="13.5" thickBot="1">
      <c r="A61" s="326" t="s">
        <v>28</v>
      </c>
      <c r="B61" s="327"/>
      <c r="C61" s="327"/>
      <c r="D61" s="327"/>
      <c r="E61" s="328"/>
      <c r="F61" s="22">
        <f>SUM(F57:F60)</f>
        <v>0</v>
      </c>
      <c r="G61" s="329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1"/>
    </row>
    <row r="62" spans="1:18" ht="22.5" customHeight="1" thickBot="1">
      <c r="A62" s="130" t="s">
        <v>42</v>
      </c>
      <c r="B62" s="131"/>
      <c r="C62" s="20"/>
      <c r="D62" s="21"/>
      <c r="E62" s="132"/>
      <c r="F62" s="21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5"/>
    </row>
    <row r="63" spans="1:18" s="98" customFormat="1" ht="12.75" customHeight="1">
      <c r="A63" s="309" t="s">
        <v>14</v>
      </c>
      <c r="B63" s="335"/>
      <c r="C63" s="335"/>
      <c r="D63" s="310"/>
      <c r="E63" s="313" t="s">
        <v>38</v>
      </c>
      <c r="F63" s="337" t="s">
        <v>35</v>
      </c>
      <c r="G63" s="319" t="s">
        <v>20</v>
      </c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1"/>
    </row>
    <row r="64" spans="1:18" s="101" customFormat="1" ht="13.5" customHeight="1">
      <c r="A64" s="311"/>
      <c r="B64" s="336"/>
      <c r="C64" s="336"/>
      <c r="D64" s="312"/>
      <c r="E64" s="313"/>
      <c r="F64" s="337"/>
      <c r="G64" s="99" t="s">
        <v>21</v>
      </c>
      <c r="H64" s="99" t="s">
        <v>58</v>
      </c>
      <c r="I64" s="99" t="s">
        <v>22</v>
      </c>
      <c r="J64" s="99" t="s">
        <v>23</v>
      </c>
      <c r="K64" s="99" t="s">
        <v>24</v>
      </c>
      <c r="L64" s="99" t="s">
        <v>25</v>
      </c>
      <c r="M64" s="99" t="s">
        <v>26</v>
      </c>
      <c r="N64" s="99" t="s">
        <v>27</v>
      </c>
      <c r="O64" s="99" t="s">
        <v>54</v>
      </c>
      <c r="P64" s="99" t="s">
        <v>55</v>
      </c>
      <c r="Q64" s="99" t="s">
        <v>56</v>
      </c>
      <c r="R64" s="100" t="s">
        <v>57</v>
      </c>
    </row>
    <row r="65" spans="1:18" ht="12.75">
      <c r="A65" s="304"/>
      <c r="B65" s="334"/>
      <c r="C65" s="334"/>
      <c r="D65" s="305"/>
      <c r="E65" s="91"/>
      <c r="F65" s="61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29"/>
    </row>
    <row r="66" spans="1:18" ht="12.75">
      <c r="A66" s="304"/>
      <c r="B66" s="334"/>
      <c r="C66" s="334"/>
      <c r="D66" s="305"/>
      <c r="E66" s="91"/>
      <c r="F66" s="61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29"/>
    </row>
    <row r="67" spans="1:18" ht="12.75">
      <c r="A67" s="304"/>
      <c r="B67" s="334"/>
      <c r="C67" s="334"/>
      <c r="D67" s="305"/>
      <c r="E67" s="91"/>
      <c r="F67" s="61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29"/>
    </row>
    <row r="68" spans="1:18" ht="12.75">
      <c r="A68" s="304"/>
      <c r="B68" s="334"/>
      <c r="C68" s="334"/>
      <c r="D68" s="305"/>
      <c r="E68" s="91"/>
      <c r="F68" s="61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29"/>
    </row>
    <row r="69" spans="1:18" ht="13.5" thickBot="1">
      <c r="A69" s="326" t="s">
        <v>28</v>
      </c>
      <c r="B69" s="327"/>
      <c r="C69" s="327"/>
      <c r="D69" s="327"/>
      <c r="E69" s="328"/>
      <c r="F69" s="22">
        <f>SUM(F65:F68)</f>
        <v>0</v>
      </c>
      <c r="G69" s="329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1"/>
    </row>
    <row r="70" spans="1:18" s="112" customFormat="1" ht="19.5" customHeight="1" thickBot="1">
      <c r="A70" s="130" t="s">
        <v>43</v>
      </c>
      <c r="B70" s="131"/>
      <c r="C70" s="20"/>
      <c r="D70" s="21"/>
      <c r="E70" s="132"/>
      <c r="F70" s="21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5"/>
    </row>
    <row r="71" spans="1:18" s="98" customFormat="1" ht="12.75" customHeight="1">
      <c r="A71" s="309" t="s">
        <v>14</v>
      </c>
      <c r="B71" s="310"/>
      <c r="C71" s="313" t="s">
        <v>34</v>
      </c>
      <c r="D71" s="314" t="s">
        <v>16</v>
      </c>
      <c r="E71" s="316" t="s">
        <v>32</v>
      </c>
      <c r="F71" s="317" t="s">
        <v>19</v>
      </c>
      <c r="G71" s="319" t="s">
        <v>20</v>
      </c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1"/>
    </row>
    <row r="72" spans="1:18" s="101" customFormat="1" ht="13.5" customHeight="1">
      <c r="A72" s="311"/>
      <c r="B72" s="312"/>
      <c r="C72" s="313"/>
      <c r="D72" s="315"/>
      <c r="E72" s="315"/>
      <c r="F72" s="318"/>
      <c r="G72" s="99" t="s">
        <v>21</v>
      </c>
      <c r="H72" s="99" t="s">
        <v>58</v>
      </c>
      <c r="I72" s="99" t="s">
        <v>22</v>
      </c>
      <c r="J72" s="99" t="s">
        <v>23</v>
      </c>
      <c r="K72" s="99" t="s">
        <v>24</v>
      </c>
      <c r="L72" s="99" t="s">
        <v>25</v>
      </c>
      <c r="M72" s="99" t="s">
        <v>26</v>
      </c>
      <c r="N72" s="99" t="s">
        <v>27</v>
      </c>
      <c r="O72" s="99" t="s">
        <v>54</v>
      </c>
      <c r="P72" s="99" t="s">
        <v>55</v>
      </c>
      <c r="Q72" s="99" t="s">
        <v>56</v>
      </c>
      <c r="R72" s="100" t="s">
        <v>57</v>
      </c>
    </row>
    <row r="73" spans="1:18" ht="12.75">
      <c r="A73" s="301" t="s">
        <v>153</v>
      </c>
      <c r="B73" s="302"/>
      <c r="C73" s="15" t="s">
        <v>126</v>
      </c>
      <c r="D73" s="136">
        <v>1</v>
      </c>
      <c r="E73" s="137">
        <v>37400000</v>
      </c>
      <c r="F73" s="105">
        <f>(D73*E73)+((D73*E73)*0.004)</f>
        <v>37549600</v>
      </c>
      <c r="G73" s="107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1:18" ht="12.75">
      <c r="A74" s="301" t="s">
        <v>152</v>
      </c>
      <c r="B74" s="302"/>
      <c r="C74" s="208" t="s">
        <v>122</v>
      </c>
      <c r="D74" s="136">
        <v>1</v>
      </c>
      <c r="E74" s="137">
        <v>9200000</v>
      </c>
      <c r="F74" s="105">
        <f>(D74*E74)+((D74*E74)*0.004)</f>
        <v>9236800</v>
      </c>
      <c r="G74" s="107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1:29" ht="30" customHeight="1">
      <c r="A75" s="322" t="s">
        <v>219</v>
      </c>
      <c r="B75" s="323"/>
      <c r="C75" s="138" t="s">
        <v>126</v>
      </c>
      <c r="D75" s="139">
        <v>1</v>
      </c>
      <c r="E75" s="140">
        <f>117000000+400000+80000</f>
        <v>117480000</v>
      </c>
      <c r="F75" s="105">
        <f>(D75*E75)+((D75*E75)*0.004)+342</f>
        <v>117950262</v>
      </c>
      <c r="G75" s="107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AC75" s="191"/>
    </row>
    <row r="76" spans="1:18" ht="13.5" customHeight="1">
      <c r="A76" s="209"/>
      <c r="B76" s="210"/>
      <c r="C76" s="138"/>
      <c r="D76" s="139"/>
      <c r="E76" s="140"/>
      <c r="F76" s="73"/>
      <c r="G76" s="107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1:18" ht="12.75">
      <c r="A77" s="332"/>
      <c r="B77" s="333"/>
      <c r="C77" s="211"/>
      <c r="D77" s="108"/>
      <c r="E77" s="141"/>
      <c r="F77" s="73"/>
      <c r="G77" s="107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1:18" ht="12.75">
      <c r="A78" s="324"/>
      <c r="B78" s="325"/>
      <c r="C78" s="211"/>
      <c r="D78" s="108"/>
      <c r="E78" s="141"/>
      <c r="F78" s="109"/>
      <c r="G78" s="107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1:30" ht="13.5" thickBot="1">
      <c r="A79" s="326" t="s">
        <v>28</v>
      </c>
      <c r="B79" s="327"/>
      <c r="C79" s="327"/>
      <c r="D79" s="327"/>
      <c r="E79" s="328"/>
      <c r="F79" s="142">
        <f>SUM(F73:F78)</f>
        <v>164736662</v>
      </c>
      <c r="G79" s="329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1"/>
      <c r="AD79" s="143"/>
    </row>
    <row r="80" spans="1:18" ht="18" customHeight="1" thickBot="1">
      <c r="A80" s="130" t="s">
        <v>87</v>
      </c>
      <c r="B80" s="131"/>
      <c r="C80" s="20"/>
      <c r="D80" s="21"/>
      <c r="E80" s="132"/>
      <c r="F80" s="21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5"/>
    </row>
    <row r="81" spans="1:18" ht="12.75">
      <c r="A81" s="309" t="s">
        <v>14</v>
      </c>
      <c r="B81" s="310"/>
      <c r="C81" s="313" t="s">
        <v>34</v>
      </c>
      <c r="D81" s="314" t="s">
        <v>16</v>
      </c>
      <c r="E81" s="316" t="s">
        <v>32</v>
      </c>
      <c r="F81" s="317" t="s">
        <v>19</v>
      </c>
      <c r="G81" s="319" t="s">
        <v>20</v>
      </c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1"/>
    </row>
    <row r="82" spans="1:18" ht="16.5">
      <c r="A82" s="311"/>
      <c r="B82" s="312"/>
      <c r="C82" s="313"/>
      <c r="D82" s="315"/>
      <c r="E82" s="315"/>
      <c r="F82" s="318"/>
      <c r="G82" s="99" t="s">
        <v>21</v>
      </c>
      <c r="H82" s="99" t="s">
        <v>58</v>
      </c>
      <c r="I82" s="99" t="s">
        <v>22</v>
      </c>
      <c r="J82" s="99" t="s">
        <v>23</v>
      </c>
      <c r="K82" s="99" t="s">
        <v>24</v>
      </c>
      <c r="L82" s="99" t="s">
        <v>25</v>
      </c>
      <c r="M82" s="99" t="s">
        <v>26</v>
      </c>
      <c r="N82" s="99" t="s">
        <v>27</v>
      </c>
      <c r="O82" s="99" t="s">
        <v>54</v>
      </c>
      <c r="P82" s="99" t="s">
        <v>55</v>
      </c>
      <c r="Q82" s="99" t="s">
        <v>56</v>
      </c>
      <c r="R82" s="99" t="s">
        <v>57</v>
      </c>
    </row>
    <row r="83" spans="1:18" ht="12.75">
      <c r="A83" s="301" t="s">
        <v>154</v>
      </c>
      <c r="B83" s="302"/>
      <c r="C83" s="15"/>
      <c r="D83" s="61"/>
      <c r="E83" s="91"/>
      <c r="F83" s="61">
        <v>3850103.2698210645</v>
      </c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ht="12.75">
      <c r="A84" s="303" t="s">
        <v>155</v>
      </c>
      <c r="B84" s="302"/>
      <c r="C84" s="15"/>
      <c r="D84" s="61"/>
      <c r="E84" s="91"/>
      <c r="F84" s="61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ht="12.75">
      <c r="A85" s="301" t="s">
        <v>121</v>
      </c>
      <c r="B85" s="302"/>
      <c r="C85" s="15"/>
      <c r="D85" s="61"/>
      <c r="E85" s="91"/>
      <c r="F85" s="61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ht="12.75">
      <c r="A86" s="301" t="s">
        <v>94</v>
      </c>
      <c r="B86" s="302"/>
      <c r="C86" s="15"/>
      <c r="D86" s="61"/>
      <c r="E86" s="91"/>
      <c r="F86" s="61">
        <v>520000</v>
      </c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ht="12.75">
      <c r="A87" s="304"/>
      <c r="B87" s="305"/>
      <c r="C87" s="15"/>
      <c r="D87" s="61"/>
      <c r="E87" s="91"/>
      <c r="F87" s="61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75">
      <c r="A88" s="306" t="s">
        <v>28</v>
      </c>
      <c r="B88" s="307"/>
      <c r="C88" s="307"/>
      <c r="D88" s="307"/>
      <c r="E88" s="308"/>
      <c r="F88" s="19">
        <f>SUM(F83:F87)</f>
        <v>4370103.269821065</v>
      </c>
      <c r="G88" s="294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6"/>
    </row>
    <row r="89" spans="1:18" ht="12.75">
      <c r="A89" s="297" t="s">
        <v>88</v>
      </c>
      <c r="B89" s="297"/>
      <c r="C89" s="297"/>
      <c r="D89" s="297"/>
      <c r="E89" s="297"/>
      <c r="F89" s="144">
        <f>F28+F36+F45+F53+F61+F69+F79</f>
        <v>310000000.4</v>
      </c>
      <c r="G89" s="298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300"/>
    </row>
    <row r="90" spans="1:18" ht="12.75">
      <c r="A90" s="145"/>
      <c r="B90" s="145"/>
      <c r="C90" s="23"/>
      <c r="D90" s="24"/>
      <c r="E90" s="146"/>
      <c r="F90" s="24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</row>
    <row r="91" ht="12.75">
      <c r="F91" s="149"/>
    </row>
    <row r="92" ht="12.75">
      <c r="E92" s="215">
        <f>310000000-F89</f>
        <v>-0.3999999761581421</v>
      </c>
    </row>
    <row r="93" spans="6:12" ht="12.75">
      <c r="F93" s="153"/>
      <c r="I93" s="151"/>
      <c r="L93" s="152"/>
    </row>
    <row r="94" ht="12.75">
      <c r="I94" s="151"/>
    </row>
    <row r="95" spans="9:10" ht="12.75">
      <c r="I95" s="151"/>
      <c r="J95" s="152"/>
    </row>
    <row r="96" ht="12.75">
      <c r="I96" s="151"/>
    </row>
    <row r="97" spans="9:10" ht="12.75">
      <c r="I97" s="151"/>
      <c r="J97" s="152"/>
    </row>
    <row r="98" ht="12.75">
      <c r="I98" s="153"/>
    </row>
  </sheetData>
  <sheetProtection/>
  <mergeCells count="116">
    <mergeCell ref="A1:A4"/>
    <mergeCell ref="B1:J2"/>
    <mergeCell ref="K1:R1"/>
    <mergeCell ref="K2:R2"/>
    <mergeCell ref="B3:J4"/>
    <mergeCell ref="K3:N3"/>
    <mergeCell ref="O3:R3"/>
    <mergeCell ref="K4:N4"/>
    <mergeCell ref="O4:R4"/>
    <mergeCell ref="A5:R6"/>
    <mergeCell ref="A7:R8"/>
    <mergeCell ref="A9:F9"/>
    <mergeCell ref="A10:B11"/>
    <mergeCell ref="C10:C11"/>
    <mergeCell ref="D10:D11"/>
    <mergeCell ref="E10:E11"/>
    <mergeCell ref="F10:F11"/>
    <mergeCell ref="A12:B12"/>
    <mergeCell ref="A13:B13"/>
    <mergeCell ref="A14:B14"/>
    <mergeCell ref="A15:B15"/>
    <mergeCell ref="A16:B16"/>
    <mergeCell ref="A17:E17"/>
    <mergeCell ref="A18:F18"/>
    <mergeCell ref="A19:A20"/>
    <mergeCell ref="B19:B20"/>
    <mergeCell ref="C19:C20"/>
    <mergeCell ref="D19:D20"/>
    <mergeCell ref="E19:E20"/>
    <mergeCell ref="F19:F20"/>
    <mergeCell ref="G19:R19"/>
    <mergeCell ref="A28:E28"/>
    <mergeCell ref="G28:R28"/>
    <mergeCell ref="A29:F29"/>
    <mergeCell ref="A30:B31"/>
    <mergeCell ref="C30:C31"/>
    <mergeCell ref="D30:D31"/>
    <mergeCell ref="E30:E31"/>
    <mergeCell ref="F30:F31"/>
    <mergeCell ref="G30:R30"/>
    <mergeCell ref="A32:B32"/>
    <mergeCell ref="A33:B33"/>
    <mergeCell ref="A34:B34"/>
    <mergeCell ref="A36:E36"/>
    <mergeCell ref="A37:F37"/>
    <mergeCell ref="G37:M37"/>
    <mergeCell ref="A39:B40"/>
    <mergeCell ref="C39:C40"/>
    <mergeCell ref="D39:D40"/>
    <mergeCell ref="E39:E40"/>
    <mergeCell ref="F39:F40"/>
    <mergeCell ref="G39:R39"/>
    <mergeCell ref="A41:B41"/>
    <mergeCell ref="A42:B42"/>
    <mergeCell ref="A43:B43"/>
    <mergeCell ref="A44:B44"/>
    <mergeCell ref="A45:E45"/>
    <mergeCell ref="G45:R45"/>
    <mergeCell ref="A47:B48"/>
    <mergeCell ref="C47:C48"/>
    <mergeCell ref="D47:D48"/>
    <mergeCell ref="E47:E48"/>
    <mergeCell ref="F47:F48"/>
    <mergeCell ref="G47:R47"/>
    <mergeCell ref="A49:B49"/>
    <mergeCell ref="A50:B50"/>
    <mergeCell ref="A51:B51"/>
    <mergeCell ref="A53:E53"/>
    <mergeCell ref="G53:R53"/>
    <mergeCell ref="A55:A56"/>
    <mergeCell ref="B55:B56"/>
    <mergeCell ref="C55:C56"/>
    <mergeCell ref="D55:D56"/>
    <mergeCell ref="E55:E56"/>
    <mergeCell ref="F55:F56"/>
    <mergeCell ref="G55:R55"/>
    <mergeCell ref="A61:E61"/>
    <mergeCell ref="G61:R61"/>
    <mergeCell ref="A63:D64"/>
    <mergeCell ref="E63:E64"/>
    <mergeCell ref="F63:F64"/>
    <mergeCell ref="G63:R63"/>
    <mergeCell ref="A65:D65"/>
    <mergeCell ref="A66:D66"/>
    <mergeCell ref="A67:D67"/>
    <mergeCell ref="A68:D68"/>
    <mergeCell ref="A69:E69"/>
    <mergeCell ref="G69:R69"/>
    <mergeCell ref="A71:B72"/>
    <mergeCell ref="C71:C72"/>
    <mergeCell ref="D71:D72"/>
    <mergeCell ref="E71:E72"/>
    <mergeCell ref="F71:F72"/>
    <mergeCell ref="G71:R71"/>
    <mergeCell ref="A74:B74"/>
    <mergeCell ref="A73:B73"/>
    <mergeCell ref="A75:B75"/>
    <mergeCell ref="A78:B78"/>
    <mergeCell ref="A79:E79"/>
    <mergeCell ref="G79:R79"/>
    <mergeCell ref="A77:B77"/>
    <mergeCell ref="A81:B82"/>
    <mergeCell ref="C81:C82"/>
    <mergeCell ref="D81:D82"/>
    <mergeCell ref="E81:E82"/>
    <mergeCell ref="F81:F82"/>
    <mergeCell ref="G81:R81"/>
    <mergeCell ref="G88:R88"/>
    <mergeCell ref="A89:E89"/>
    <mergeCell ref="G89:R89"/>
    <mergeCell ref="A83:B83"/>
    <mergeCell ref="A84:B84"/>
    <mergeCell ref="A85:B85"/>
    <mergeCell ref="A86:B86"/>
    <mergeCell ref="A87:B87"/>
    <mergeCell ref="A88:E88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K8" sqref="K8"/>
    </sheetView>
  </sheetViews>
  <sheetFormatPr defaultColWidth="11.421875" defaultRowHeight="12.75"/>
  <cols>
    <col min="1" max="1" width="21.421875" style="154" customWidth="1"/>
    <col min="2" max="2" width="18.8515625" style="154" customWidth="1"/>
    <col min="3" max="3" width="17.57421875" style="154" customWidth="1"/>
    <col min="4" max="4" width="16.28125" style="154" customWidth="1"/>
    <col min="5" max="5" width="10.7109375" style="154" customWidth="1"/>
    <col min="6" max="6" width="13.7109375" style="195" customWidth="1"/>
    <col min="7" max="7" width="17.00390625" style="70" customWidth="1"/>
    <col min="8" max="16384" width="11.421875" style="154" customWidth="1"/>
  </cols>
  <sheetData>
    <row r="1" spans="1:7" ht="26.25" customHeight="1">
      <c r="A1" s="414"/>
      <c r="B1" s="417" t="s">
        <v>48</v>
      </c>
      <c r="C1" s="417"/>
      <c r="D1" s="417"/>
      <c r="E1" s="417"/>
      <c r="F1" s="418" t="s">
        <v>50</v>
      </c>
      <c r="G1" s="418"/>
    </row>
    <row r="2" spans="1:7" ht="26.25" customHeight="1">
      <c r="A2" s="415"/>
      <c r="B2" s="417"/>
      <c r="C2" s="417"/>
      <c r="D2" s="417"/>
      <c r="E2" s="417"/>
      <c r="F2" s="419" t="s">
        <v>51</v>
      </c>
      <c r="G2" s="419"/>
    </row>
    <row r="3" spans="1:13" s="81" customFormat="1" ht="26.25" customHeight="1">
      <c r="A3" s="415"/>
      <c r="B3" s="420" t="s">
        <v>49</v>
      </c>
      <c r="C3" s="420"/>
      <c r="D3" s="420"/>
      <c r="E3" s="420"/>
      <c r="F3" s="156" t="s">
        <v>52</v>
      </c>
      <c r="G3" s="156" t="s">
        <v>66</v>
      </c>
      <c r="H3" s="150"/>
      <c r="I3" s="150"/>
      <c r="J3" s="150"/>
      <c r="K3" s="150"/>
      <c r="L3" s="150"/>
      <c r="M3" s="150"/>
    </row>
    <row r="4" spans="1:13" s="81" customFormat="1" ht="26.25" customHeight="1">
      <c r="A4" s="416"/>
      <c r="B4" s="420"/>
      <c r="C4" s="420"/>
      <c r="D4" s="420"/>
      <c r="E4" s="420"/>
      <c r="F4" s="156" t="str">
        <f>+'[1]POA H.B.'!K4</f>
        <v>Versión 0</v>
      </c>
      <c r="G4" s="157">
        <f>+'[1]POA H.B.'!O4</f>
        <v>42999</v>
      </c>
      <c r="H4" s="150"/>
      <c r="I4" s="150"/>
      <c r="J4" s="150"/>
      <c r="K4" s="150"/>
      <c r="L4" s="150"/>
      <c r="M4" s="150"/>
    </row>
    <row r="5" spans="1:13" s="81" customFormat="1" ht="21" customHeight="1">
      <c r="A5" s="421" t="s">
        <v>53</v>
      </c>
      <c r="B5" s="421"/>
      <c r="C5" s="421"/>
      <c r="D5" s="421"/>
      <c r="E5" s="421"/>
      <c r="F5" s="421"/>
      <c r="G5" s="421"/>
      <c r="H5" s="150"/>
      <c r="I5" s="150"/>
      <c r="J5" s="150"/>
      <c r="K5" s="150"/>
      <c r="L5" s="150"/>
      <c r="M5" s="150"/>
    </row>
    <row r="6" spans="1:7" ht="28.5" customHeight="1">
      <c r="A6" s="406" t="s">
        <v>178</v>
      </c>
      <c r="B6" s="407"/>
      <c r="C6" s="407"/>
      <c r="D6" s="407"/>
      <c r="E6" s="407"/>
      <c r="F6" s="407"/>
      <c r="G6" s="408"/>
    </row>
    <row r="7" spans="1:7" ht="55.5" customHeight="1">
      <c r="A7" s="158" t="s">
        <v>69</v>
      </c>
      <c r="B7" s="409" t="s">
        <v>68</v>
      </c>
      <c r="C7" s="410"/>
      <c r="D7" s="159" t="s">
        <v>34</v>
      </c>
      <c r="E7" s="71" t="s">
        <v>47</v>
      </c>
      <c r="F7" s="160" t="s">
        <v>156</v>
      </c>
      <c r="G7" s="71" t="s">
        <v>70</v>
      </c>
    </row>
    <row r="8" spans="1:7" ht="27.75" customHeight="1">
      <c r="A8" s="201" t="s">
        <v>200</v>
      </c>
      <c r="B8" s="411" t="s">
        <v>199</v>
      </c>
      <c r="C8" s="412"/>
      <c r="D8" s="161" t="s">
        <v>122</v>
      </c>
      <c r="E8" s="162">
        <v>0.2</v>
      </c>
      <c r="F8" s="193">
        <v>1051398.4000000001</v>
      </c>
      <c r="G8" s="207">
        <f>F8*E8</f>
        <v>210279.68000000005</v>
      </c>
    </row>
    <row r="9" spans="1:7" ht="27.75" customHeight="1">
      <c r="A9" s="202" t="s">
        <v>184</v>
      </c>
      <c r="B9" s="413" t="s">
        <v>183</v>
      </c>
      <c r="C9" s="413"/>
      <c r="D9" s="163" t="s">
        <v>185</v>
      </c>
      <c r="E9" s="164">
        <v>10</v>
      </c>
      <c r="F9" s="193">
        <v>13582.4</v>
      </c>
      <c r="G9" s="207">
        <f>E9*F9</f>
        <v>135824</v>
      </c>
    </row>
    <row r="10" spans="1:7" ht="27.75" customHeight="1">
      <c r="A10" s="202" t="s">
        <v>187</v>
      </c>
      <c r="B10" s="404" t="s">
        <v>186</v>
      </c>
      <c r="C10" s="405"/>
      <c r="D10" s="163" t="s">
        <v>185</v>
      </c>
      <c r="E10" s="164">
        <v>1</v>
      </c>
      <c r="F10" s="196">
        <v>16745.04</v>
      </c>
      <c r="G10" s="207">
        <f>E10*F10</f>
        <v>16745.04</v>
      </c>
    </row>
    <row r="11" spans="1:7" ht="37.5" customHeight="1">
      <c r="A11" s="202" t="s">
        <v>189</v>
      </c>
      <c r="B11" s="404" t="s">
        <v>188</v>
      </c>
      <c r="C11" s="405"/>
      <c r="D11" s="166" t="s">
        <v>31</v>
      </c>
      <c r="E11" s="164">
        <v>2</v>
      </c>
      <c r="F11" s="193">
        <v>3226.08</v>
      </c>
      <c r="G11" s="207">
        <f aca="true" t="shared" si="0" ref="G11:G20">E11*F11</f>
        <v>6452.16</v>
      </c>
    </row>
    <row r="12" spans="1:7" ht="27.75" customHeight="1">
      <c r="A12" s="203">
        <v>101010102</v>
      </c>
      <c r="B12" s="404" t="s">
        <v>190</v>
      </c>
      <c r="C12" s="405"/>
      <c r="D12" s="166" t="s">
        <v>31</v>
      </c>
      <c r="E12" s="164">
        <v>10</v>
      </c>
      <c r="F12" s="193">
        <v>1162.72</v>
      </c>
      <c r="G12" s="207">
        <f t="shared" si="0"/>
        <v>11627.2</v>
      </c>
    </row>
    <row r="13" spans="1:7" ht="27.75" customHeight="1">
      <c r="A13" s="204" t="s">
        <v>192</v>
      </c>
      <c r="B13" s="399" t="s">
        <v>191</v>
      </c>
      <c r="C13" s="400"/>
      <c r="D13" s="166" t="s">
        <v>31</v>
      </c>
      <c r="E13" s="167">
        <v>30</v>
      </c>
      <c r="F13" s="193">
        <v>1839.76</v>
      </c>
      <c r="G13" s="207">
        <f t="shared" si="0"/>
        <v>55192.8</v>
      </c>
    </row>
    <row r="14" spans="1:7" ht="27.75" customHeight="1">
      <c r="A14" s="205" t="s">
        <v>207</v>
      </c>
      <c r="B14" s="399" t="s">
        <v>206</v>
      </c>
      <c r="C14" s="400"/>
      <c r="D14" s="166" t="s">
        <v>31</v>
      </c>
      <c r="E14" s="167">
        <v>15</v>
      </c>
      <c r="F14" s="193">
        <v>5473.52</v>
      </c>
      <c r="G14" s="207">
        <f t="shared" si="0"/>
        <v>82102.8</v>
      </c>
    </row>
    <row r="15" spans="1:7" ht="38.25" customHeight="1">
      <c r="A15" s="205" t="s">
        <v>209</v>
      </c>
      <c r="B15" s="399" t="s">
        <v>208</v>
      </c>
      <c r="C15" s="400"/>
      <c r="D15" s="166" t="s">
        <v>31</v>
      </c>
      <c r="E15" s="167">
        <v>1</v>
      </c>
      <c r="F15" s="193">
        <v>966.1600000000001</v>
      </c>
      <c r="G15" s="207">
        <f>E15*F15</f>
        <v>966.1600000000001</v>
      </c>
    </row>
    <row r="16" spans="1:7" ht="27.75" customHeight="1">
      <c r="A16" s="204" t="s">
        <v>198</v>
      </c>
      <c r="B16" s="399" t="s">
        <v>197</v>
      </c>
      <c r="C16" s="400"/>
      <c r="D16" s="166" t="s">
        <v>31</v>
      </c>
      <c r="E16" s="167">
        <v>1</v>
      </c>
      <c r="F16" s="196">
        <v>772.72</v>
      </c>
      <c r="G16" s="207">
        <f>E16*F16</f>
        <v>772.72</v>
      </c>
    </row>
    <row r="17" spans="1:7" ht="27.75" customHeight="1">
      <c r="A17" s="205" t="s">
        <v>205</v>
      </c>
      <c r="B17" s="399" t="s">
        <v>204</v>
      </c>
      <c r="C17" s="400"/>
      <c r="D17" s="166" t="s">
        <v>31</v>
      </c>
      <c r="E17" s="167"/>
      <c r="F17" s="193"/>
      <c r="G17" s="207">
        <f t="shared" si="0"/>
        <v>0</v>
      </c>
    </row>
    <row r="18" spans="1:7" ht="46.5" customHeight="1">
      <c r="A18" s="204" t="s">
        <v>194</v>
      </c>
      <c r="B18" s="399" t="s">
        <v>193</v>
      </c>
      <c r="C18" s="400"/>
      <c r="D18" s="166" t="s">
        <v>31</v>
      </c>
      <c r="E18" s="167"/>
      <c r="F18" s="193"/>
      <c r="G18" s="207">
        <f t="shared" si="0"/>
        <v>0</v>
      </c>
    </row>
    <row r="19" spans="1:7" ht="27.75" customHeight="1">
      <c r="A19" s="204" t="s">
        <v>196</v>
      </c>
      <c r="B19" s="399" t="s">
        <v>195</v>
      </c>
      <c r="C19" s="400"/>
      <c r="D19" s="166" t="s">
        <v>31</v>
      </c>
      <c r="E19" s="167"/>
      <c r="F19" s="196"/>
      <c r="G19" s="207">
        <f t="shared" si="0"/>
        <v>0</v>
      </c>
    </row>
    <row r="20" spans="1:7" ht="27.75" customHeight="1">
      <c r="A20" s="205" t="s">
        <v>203</v>
      </c>
      <c r="B20" s="399" t="s">
        <v>201</v>
      </c>
      <c r="C20" s="400"/>
      <c r="D20" s="166" t="s">
        <v>202</v>
      </c>
      <c r="E20" s="167"/>
      <c r="F20" s="165"/>
      <c r="G20" s="207">
        <f t="shared" si="0"/>
        <v>0</v>
      </c>
    </row>
    <row r="21" spans="1:8" s="168" customFormat="1" ht="22.5" customHeight="1">
      <c r="A21" s="401" t="s">
        <v>95</v>
      </c>
      <c r="B21" s="402"/>
      <c r="C21" s="402"/>
      <c r="D21" s="402"/>
      <c r="E21" s="402"/>
      <c r="F21" s="403"/>
      <c r="G21" s="206">
        <f>SUM(G8:G20)</f>
        <v>519962.55999999994</v>
      </c>
      <c r="H21" s="197"/>
    </row>
    <row r="22" spans="1:9" ht="12">
      <c r="A22" s="69"/>
      <c r="B22" s="169"/>
      <c r="C22" s="169"/>
      <c r="D22" s="170"/>
      <c r="E22" s="171"/>
      <c r="F22" s="171"/>
      <c r="G22" s="72"/>
      <c r="H22" s="198"/>
      <c r="I22" s="200"/>
    </row>
    <row r="23" spans="6:9" ht="12">
      <c r="F23" s="194"/>
      <c r="I23" s="200"/>
    </row>
    <row r="24" ht="12">
      <c r="I24" s="200"/>
    </row>
    <row r="25" ht="12">
      <c r="I25" s="200"/>
    </row>
    <row r="26" ht="12">
      <c r="I26" s="200"/>
    </row>
    <row r="27" ht="12">
      <c r="I27" s="200"/>
    </row>
    <row r="28" ht="12">
      <c r="I28" s="199"/>
    </row>
    <row r="29" ht="12">
      <c r="I29" s="199"/>
    </row>
    <row r="30" ht="12">
      <c r="I30" s="199"/>
    </row>
    <row r="31" ht="12">
      <c r="I31" s="199"/>
    </row>
  </sheetData>
  <sheetProtection/>
  <mergeCells count="22">
    <mergeCell ref="A1:A4"/>
    <mergeCell ref="B1:E2"/>
    <mergeCell ref="F1:G1"/>
    <mergeCell ref="F2:G2"/>
    <mergeCell ref="B3:E4"/>
    <mergeCell ref="A5:G5"/>
    <mergeCell ref="A6:G6"/>
    <mergeCell ref="B7:C7"/>
    <mergeCell ref="B8:C8"/>
    <mergeCell ref="B9:C9"/>
    <mergeCell ref="B10:C10"/>
    <mergeCell ref="B11:C11"/>
    <mergeCell ref="B20:C20"/>
    <mergeCell ref="B15:C15"/>
    <mergeCell ref="B16:C16"/>
    <mergeCell ref="A21:F21"/>
    <mergeCell ref="B12:C12"/>
    <mergeCell ref="B13:C13"/>
    <mergeCell ref="B14:C14"/>
    <mergeCell ref="B17:C17"/>
    <mergeCell ref="B18:C18"/>
    <mergeCell ref="B19:C19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="80" zoomScaleNormal="80" zoomScalePageLayoutView="0" workbookViewId="0" topLeftCell="A16">
      <selection activeCell="F19" sqref="F19"/>
    </sheetView>
  </sheetViews>
  <sheetFormatPr defaultColWidth="9.140625" defaultRowHeight="12.75"/>
  <cols>
    <col min="1" max="1" width="21.140625" style="81" customWidth="1"/>
    <col min="2" max="2" width="6.140625" style="81" customWidth="1"/>
    <col min="3" max="3" width="10.7109375" style="81" customWidth="1"/>
    <col min="4" max="4" width="12.140625" style="185" customWidth="1"/>
    <col min="5" max="5" width="19.421875" style="81" customWidth="1"/>
    <col min="6" max="6" width="32.8515625" style="81" customWidth="1"/>
    <col min="7" max="7" width="21.28125" style="81" customWidth="1"/>
    <col min="8" max="8" width="24.8515625" style="81" customWidth="1"/>
    <col min="9" max="9" width="19.421875" style="81" customWidth="1"/>
    <col min="10" max="10" width="19.140625" style="81" customWidth="1"/>
    <col min="11" max="11" width="12.7109375" style="81" customWidth="1"/>
    <col min="12" max="12" width="20.8515625" style="81" customWidth="1"/>
    <col min="13" max="13" width="10.421875" style="81" customWidth="1"/>
    <col min="14" max="14" width="17.57421875" style="81" customWidth="1"/>
    <col min="15" max="15" width="10.421875" style="81" customWidth="1"/>
    <col min="16" max="16" width="18.57421875" style="81" customWidth="1"/>
    <col min="17" max="17" width="10.421875" style="81" customWidth="1"/>
    <col min="18" max="18" width="19.421875" style="81" customWidth="1"/>
    <col min="19" max="19" width="14.421875" style="81" customWidth="1"/>
    <col min="20" max="20" width="14.140625" style="81" customWidth="1"/>
    <col min="21" max="21" width="18.7109375" style="81" customWidth="1"/>
    <col min="22" max="16384" width="9.140625" style="81" customWidth="1"/>
  </cols>
  <sheetData>
    <row r="1" spans="1:23" ht="36" customHeight="1">
      <c r="A1" s="447"/>
      <c r="B1" s="447"/>
      <c r="C1" s="447"/>
      <c r="D1" s="448" t="s">
        <v>13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72"/>
      <c r="S1" s="418" t="s">
        <v>50</v>
      </c>
      <c r="T1" s="418"/>
      <c r="U1" s="418"/>
      <c r="V1" s="150"/>
      <c r="W1" s="150"/>
    </row>
    <row r="2" spans="1:23" ht="25.5" customHeight="1">
      <c r="A2" s="447"/>
      <c r="B2" s="447"/>
      <c r="C2" s="447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172"/>
      <c r="S2" s="419" t="s">
        <v>51</v>
      </c>
      <c r="T2" s="419"/>
      <c r="U2" s="419"/>
      <c r="V2" s="150"/>
      <c r="W2" s="150"/>
    </row>
    <row r="3" spans="1:23" ht="33" customHeight="1">
      <c r="A3" s="447"/>
      <c r="B3" s="447"/>
      <c r="C3" s="447"/>
      <c r="D3" s="448" t="s">
        <v>49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172"/>
      <c r="S3" s="156" t="s">
        <v>52</v>
      </c>
      <c r="T3" s="449" t="s">
        <v>67</v>
      </c>
      <c r="U3" s="449"/>
      <c r="V3" s="150"/>
      <c r="W3" s="150"/>
    </row>
    <row r="4" spans="1:23" ht="30.75" customHeight="1">
      <c r="A4" s="447"/>
      <c r="B4" s="447"/>
      <c r="C4" s="447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172"/>
      <c r="S4" s="156" t="str">
        <f>+'[2]POA H.C. '!F4</f>
        <v>Versión 0</v>
      </c>
      <c r="T4" s="450">
        <f>+'[2]POA H.C. '!G4</f>
        <v>42999</v>
      </c>
      <c r="U4" s="450"/>
      <c r="V4" s="150"/>
      <c r="W4" s="150"/>
    </row>
    <row r="5" spans="1:23" ht="21" customHeight="1">
      <c r="A5" s="421" t="s">
        <v>53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150"/>
      <c r="W5" s="150"/>
    </row>
    <row r="6" spans="1:23" ht="21" customHeight="1">
      <c r="A6" s="421" t="s">
        <v>97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150"/>
      <c r="W6" s="150"/>
    </row>
    <row r="7" spans="1:23" ht="21.75" customHeight="1">
      <c r="A7" s="437" t="s">
        <v>45</v>
      </c>
      <c r="B7" s="437"/>
      <c r="C7" s="437"/>
      <c r="D7" s="437"/>
      <c r="E7" s="446" t="s">
        <v>157</v>
      </c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150"/>
      <c r="W7" s="150"/>
    </row>
    <row r="8" spans="1:23" ht="21.75" customHeight="1">
      <c r="A8" s="437" t="s">
        <v>46</v>
      </c>
      <c r="B8" s="437"/>
      <c r="C8" s="437"/>
      <c r="D8" s="437"/>
      <c r="E8" s="439" t="s">
        <v>158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150"/>
      <c r="W8" s="150"/>
    </row>
    <row r="9" spans="1:23" ht="21.75" customHeight="1">
      <c r="A9" s="437" t="s">
        <v>99</v>
      </c>
      <c r="B9" s="437"/>
      <c r="C9" s="437"/>
      <c r="D9" s="437"/>
      <c r="E9" s="439" t="s">
        <v>130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150"/>
      <c r="W9" s="150"/>
    </row>
    <row r="10" spans="1:21" ht="21.75" customHeight="1">
      <c r="A10" s="437" t="s">
        <v>44</v>
      </c>
      <c r="B10" s="437"/>
      <c r="C10" s="437"/>
      <c r="D10" s="437"/>
      <c r="E10" s="438" t="s">
        <v>129</v>
      </c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</row>
    <row r="11" spans="1:21" ht="35.25" customHeight="1">
      <c r="A11" s="437" t="s">
        <v>100</v>
      </c>
      <c r="B11" s="437"/>
      <c r="C11" s="437"/>
      <c r="D11" s="437"/>
      <c r="E11" s="439" t="s">
        <v>159</v>
      </c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</row>
    <row r="12" spans="1:21" ht="12.75" customHeight="1">
      <c r="A12" s="445" t="s">
        <v>105</v>
      </c>
      <c r="B12" s="428" t="s">
        <v>101</v>
      </c>
      <c r="C12" s="428"/>
      <c r="D12" s="428"/>
      <c r="E12" s="428"/>
      <c r="F12" s="429" t="s">
        <v>72</v>
      </c>
      <c r="G12" s="422" t="s">
        <v>124</v>
      </c>
      <c r="H12" s="422" t="s">
        <v>181</v>
      </c>
      <c r="I12" s="429" t="s">
        <v>102</v>
      </c>
      <c r="J12" s="428" t="s">
        <v>34</v>
      </c>
      <c r="K12" s="428" t="s">
        <v>62</v>
      </c>
      <c r="L12" s="428"/>
      <c r="M12" s="428"/>
      <c r="N12" s="428"/>
      <c r="O12" s="428"/>
      <c r="P12" s="428"/>
      <c r="Q12" s="428"/>
      <c r="R12" s="428"/>
      <c r="S12" s="428"/>
      <c r="T12" s="428"/>
      <c r="U12" s="428"/>
    </row>
    <row r="13" spans="1:21" ht="12.75">
      <c r="A13" s="445"/>
      <c r="B13" s="428"/>
      <c r="C13" s="428"/>
      <c r="D13" s="428"/>
      <c r="E13" s="428"/>
      <c r="F13" s="429"/>
      <c r="G13" s="423"/>
      <c r="H13" s="423"/>
      <c r="I13" s="429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</row>
    <row r="14" spans="1:21" ht="42.75" customHeight="1">
      <c r="A14" s="445"/>
      <c r="B14" s="428"/>
      <c r="C14" s="428"/>
      <c r="D14" s="428"/>
      <c r="E14" s="428"/>
      <c r="F14" s="429"/>
      <c r="G14" s="424"/>
      <c r="H14" s="424"/>
      <c r="I14" s="429"/>
      <c r="J14" s="428"/>
      <c r="K14" s="155" t="s">
        <v>107</v>
      </c>
      <c r="L14" s="155" t="s">
        <v>160</v>
      </c>
      <c r="M14" s="155" t="s">
        <v>108</v>
      </c>
      <c r="N14" s="155" t="s">
        <v>161</v>
      </c>
      <c r="O14" s="155" t="s">
        <v>109</v>
      </c>
      <c r="P14" s="155" t="s">
        <v>162</v>
      </c>
      <c r="Q14" s="155" t="s">
        <v>110</v>
      </c>
      <c r="R14" s="155" t="s">
        <v>163</v>
      </c>
      <c r="S14" s="428" t="s">
        <v>74</v>
      </c>
      <c r="T14" s="428"/>
      <c r="U14" s="173" t="s">
        <v>106</v>
      </c>
    </row>
    <row r="15" spans="1:21" ht="69.75" customHeight="1">
      <c r="A15" s="442" t="s">
        <v>129</v>
      </c>
      <c r="B15" s="432" t="s">
        <v>131</v>
      </c>
      <c r="C15" s="433"/>
      <c r="D15" s="433"/>
      <c r="E15" s="434"/>
      <c r="F15" s="76" t="s">
        <v>136</v>
      </c>
      <c r="G15" s="188">
        <v>1</v>
      </c>
      <c r="H15" s="425">
        <v>310000000</v>
      </c>
      <c r="I15" s="174">
        <v>0</v>
      </c>
      <c r="J15" s="155" t="s">
        <v>164</v>
      </c>
      <c r="K15" s="175">
        <v>1</v>
      </c>
      <c r="L15" s="176">
        <v>53500000</v>
      </c>
      <c r="M15" s="175">
        <v>1</v>
      </c>
      <c r="N15" s="177">
        <v>30000000</v>
      </c>
      <c r="O15" s="175">
        <v>1</v>
      </c>
      <c r="P15" s="176">
        <v>30000000</v>
      </c>
      <c r="Q15" s="175">
        <v>1</v>
      </c>
      <c r="R15" s="176">
        <v>145000000</v>
      </c>
      <c r="S15" s="430">
        <f>I15+K15+M15+O15+Q15</f>
        <v>4</v>
      </c>
      <c r="T15" s="431"/>
      <c r="U15" s="178">
        <f>SUM(L15)+SUM(N15)+SUM(P15)+SUM(R15)</f>
        <v>258500000</v>
      </c>
    </row>
    <row r="16" spans="1:21" ht="57" customHeight="1">
      <c r="A16" s="443"/>
      <c r="B16" s="432" t="s">
        <v>132</v>
      </c>
      <c r="C16" s="433" t="s">
        <v>132</v>
      </c>
      <c r="D16" s="433" t="s">
        <v>132</v>
      </c>
      <c r="E16" s="434" t="s">
        <v>132</v>
      </c>
      <c r="F16" s="76" t="s">
        <v>137</v>
      </c>
      <c r="G16" s="188">
        <v>1</v>
      </c>
      <c r="H16" s="426"/>
      <c r="I16" s="174">
        <v>0</v>
      </c>
      <c r="J16" s="155" t="s">
        <v>164</v>
      </c>
      <c r="K16" s="175">
        <v>1</v>
      </c>
      <c r="L16" s="176">
        <v>26500000</v>
      </c>
      <c r="M16" s="175">
        <v>1</v>
      </c>
      <c r="N16" s="177">
        <v>30000000</v>
      </c>
      <c r="O16" s="175">
        <v>1</v>
      </c>
      <c r="P16" s="176">
        <v>46000000</v>
      </c>
      <c r="Q16" s="175">
        <v>1</v>
      </c>
      <c r="R16" s="176">
        <v>37000000</v>
      </c>
      <c r="S16" s="430">
        <f>I16+K16+M16+O16+Q16</f>
        <v>4</v>
      </c>
      <c r="T16" s="431"/>
      <c r="U16" s="178">
        <f>SUM(L16)+SUM(N16)+SUM(P16)+SUM(R16)</f>
        <v>139500000</v>
      </c>
    </row>
    <row r="17" spans="1:21" ht="87.75" customHeight="1">
      <c r="A17" s="443"/>
      <c r="B17" s="432" t="s">
        <v>165</v>
      </c>
      <c r="C17" s="433" t="s">
        <v>165</v>
      </c>
      <c r="D17" s="433" t="s">
        <v>165</v>
      </c>
      <c r="E17" s="434" t="s">
        <v>165</v>
      </c>
      <c r="F17" s="77" t="s">
        <v>138</v>
      </c>
      <c r="G17" s="188">
        <v>1</v>
      </c>
      <c r="H17" s="426"/>
      <c r="I17" s="174">
        <v>0</v>
      </c>
      <c r="J17" s="155" t="s">
        <v>164</v>
      </c>
      <c r="K17" s="175">
        <v>1</v>
      </c>
      <c r="L17" s="176">
        <v>10000000</v>
      </c>
      <c r="M17" s="175">
        <v>1</v>
      </c>
      <c r="N17" s="177">
        <v>10000000</v>
      </c>
      <c r="O17" s="175">
        <v>1</v>
      </c>
      <c r="P17" s="176">
        <v>10000000</v>
      </c>
      <c r="Q17" s="175">
        <v>1</v>
      </c>
      <c r="R17" s="176">
        <f>12000000+25000000</f>
        <v>37000000</v>
      </c>
      <c r="S17" s="430">
        <f>I17+K17+M17+O17+Q17</f>
        <v>4</v>
      </c>
      <c r="T17" s="431"/>
      <c r="U17" s="178">
        <f>SUM(L17)+SUM(N17)+SUM(P17)+SUM(R17)</f>
        <v>67000000</v>
      </c>
    </row>
    <row r="18" spans="1:21" ht="87.75" customHeight="1">
      <c r="A18" s="443"/>
      <c r="B18" s="432" t="s">
        <v>166</v>
      </c>
      <c r="C18" s="433"/>
      <c r="D18" s="433"/>
      <c r="E18" s="434"/>
      <c r="F18" s="77" t="s">
        <v>139</v>
      </c>
      <c r="G18" s="189">
        <v>0.5</v>
      </c>
      <c r="H18" s="426"/>
      <c r="I18" s="174">
        <v>0</v>
      </c>
      <c r="J18" s="155" t="s">
        <v>167</v>
      </c>
      <c r="K18" s="179">
        <v>0</v>
      </c>
      <c r="L18" s="176">
        <v>0</v>
      </c>
      <c r="M18" s="175">
        <v>0</v>
      </c>
      <c r="N18" s="177">
        <v>0</v>
      </c>
      <c r="O18" s="175">
        <v>0</v>
      </c>
      <c r="P18" s="176">
        <v>0</v>
      </c>
      <c r="Q18" s="180">
        <v>1</v>
      </c>
      <c r="R18" s="176">
        <v>170000000</v>
      </c>
      <c r="S18" s="435">
        <f>I18+K18+M18+O18+Q18</f>
        <v>1</v>
      </c>
      <c r="T18" s="436"/>
      <c r="U18" s="178">
        <f>SUM(L18)+SUM(N18)+SUM(P18)+SUM(R18)</f>
        <v>170000000</v>
      </c>
    </row>
    <row r="19" spans="1:21" ht="87.75" customHeight="1">
      <c r="A19" s="444"/>
      <c r="B19" s="432" t="s">
        <v>135</v>
      </c>
      <c r="C19" s="433"/>
      <c r="D19" s="433"/>
      <c r="E19" s="434"/>
      <c r="F19" s="77" t="s">
        <v>140</v>
      </c>
      <c r="G19" s="188">
        <v>2</v>
      </c>
      <c r="H19" s="427"/>
      <c r="I19" s="174">
        <v>0</v>
      </c>
      <c r="J19" s="155" t="s">
        <v>164</v>
      </c>
      <c r="K19" s="175">
        <v>0</v>
      </c>
      <c r="L19" s="176">
        <v>0</v>
      </c>
      <c r="M19" s="175">
        <v>0</v>
      </c>
      <c r="N19" s="177">
        <v>0</v>
      </c>
      <c r="O19" s="175">
        <v>0</v>
      </c>
      <c r="P19" s="176">
        <v>0</v>
      </c>
      <c r="Q19" s="175">
        <v>2</v>
      </c>
      <c r="R19" s="176">
        <v>46000000</v>
      </c>
      <c r="S19" s="430">
        <f>I19+K19+M19+O19+Q19</f>
        <v>2</v>
      </c>
      <c r="T19" s="431"/>
      <c r="U19" s="178">
        <f>SUM(L19)+SUM(N19)+SUM(P19)+SUM(R19)</f>
        <v>46000000</v>
      </c>
    </row>
    <row r="20" spans="1:21" s="184" customFormat="1" ht="23.25" customHeight="1">
      <c r="A20" s="181" t="s">
        <v>73</v>
      </c>
      <c r="B20" s="181"/>
      <c r="C20" s="181"/>
      <c r="D20" s="181"/>
      <c r="E20" s="181"/>
      <c r="F20" s="181"/>
      <c r="G20" s="181"/>
      <c r="H20" s="190">
        <f>SUM(H15)</f>
        <v>310000000</v>
      </c>
      <c r="I20" s="181"/>
      <c r="J20" s="181"/>
      <c r="K20" s="182"/>
      <c r="L20" s="183">
        <f>SUM(L15:L19)</f>
        <v>90000000</v>
      </c>
      <c r="M20" s="182"/>
      <c r="N20" s="183">
        <f>SUM(N15:N19)</f>
        <v>70000000</v>
      </c>
      <c r="O20" s="182"/>
      <c r="P20" s="183">
        <f>SUM(P15:P19)</f>
        <v>86000000</v>
      </c>
      <c r="Q20" s="51"/>
      <c r="R20" s="183">
        <f>SUM(R15:R19)</f>
        <v>435000000</v>
      </c>
      <c r="S20" s="440"/>
      <c r="T20" s="441"/>
      <c r="U20" s="183">
        <f>SUM(U15:U19)</f>
        <v>681000000</v>
      </c>
    </row>
    <row r="21" spans="2:3" ht="12.75">
      <c r="B21" s="112"/>
      <c r="C21" s="112"/>
    </row>
    <row r="22" ht="12.75">
      <c r="D22" s="81"/>
    </row>
    <row r="23" ht="12.75">
      <c r="I23" s="186"/>
    </row>
    <row r="26" spans="10:21" ht="12.75"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0:21" ht="12.75"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0:21" ht="12.75">
      <c r="J28" s="8"/>
      <c r="K28" s="8"/>
      <c r="L28" s="8"/>
      <c r="M28" s="8"/>
      <c r="N28" s="8"/>
      <c r="O28" s="8"/>
      <c r="P28" s="8"/>
      <c r="Q28" s="7"/>
      <c r="R28" s="7"/>
      <c r="S28" s="7"/>
      <c r="T28" s="7"/>
      <c r="U28" s="7"/>
    </row>
    <row r="29" spans="10:21" ht="12.75">
      <c r="J29" s="8"/>
      <c r="K29" s="8"/>
      <c r="L29" s="8"/>
      <c r="M29" s="8"/>
      <c r="N29" s="8"/>
      <c r="O29" s="8"/>
      <c r="P29" s="8"/>
      <c r="Q29" s="7"/>
      <c r="R29" s="7"/>
      <c r="S29" s="7"/>
      <c r="T29" s="7"/>
      <c r="U29" s="7"/>
    </row>
    <row r="30" spans="10:21" ht="12.75">
      <c r="J30" s="8"/>
      <c r="K30" s="8"/>
      <c r="L30" s="8"/>
      <c r="M30" s="8"/>
      <c r="N30" s="8"/>
      <c r="O30" s="8"/>
      <c r="P30" s="8"/>
      <c r="Q30" s="7"/>
      <c r="R30" s="7"/>
      <c r="S30" s="7"/>
      <c r="T30" s="7"/>
      <c r="U30" s="7"/>
    </row>
    <row r="31" spans="10:21" ht="12.75">
      <c r="J31" s="8"/>
      <c r="K31" s="8"/>
      <c r="L31" s="8"/>
      <c r="M31" s="8"/>
      <c r="N31" s="8"/>
      <c r="O31" s="8"/>
      <c r="P31" s="8"/>
      <c r="Q31" s="7"/>
      <c r="R31" s="7"/>
      <c r="S31" s="7"/>
      <c r="T31" s="7"/>
      <c r="U31" s="7"/>
    </row>
    <row r="32" spans="10:21" ht="12.75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0:21" ht="12.75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0:21" ht="12.75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0:21" ht="12.75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0:21" ht="12.75"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0:21" ht="12.75"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0:21" ht="12.75"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0:21" ht="12.75"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0:21" ht="12.75"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</sheetData>
  <sheetProtection/>
  <mergeCells count="41">
    <mergeCell ref="A1:C4"/>
    <mergeCell ref="D1:Q2"/>
    <mergeCell ref="S1:U1"/>
    <mergeCell ref="S2:U2"/>
    <mergeCell ref="D3:Q4"/>
    <mergeCell ref="T3:U3"/>
    <mergeCell ref="T4:U4"/>
    <mergeCell ref="A12:A14"/>
    <mergeCell ref="B12:E14"/>
    <mergeCell ref="A5:U5"/>
    <mergeCell ref="A6:U6"/>
    <mergeCell ref="A7:D7"/>
    <mergeCell ref="E7:U7"/>
    <mergeCell ref="A8:D8"/>
    <mergeCell ref="E8:U8"/>
    <mergeCell ref="A9:D9"/>
    <mergeCell ref="E9:U9"/>
    <mergeCell ref="A10:D10"/>
    <mergeCell ref="E10:U10"/>
    <mergeCell ref="A11:D11"/>
    <mergeCell ref="E11:U11"/>
    <mergeCell ref="J12:J14"/>
    <mergeCell ref="S20:T20"/>
    <mergeCell ref="A15:A19"/>
    <mergeCell ref="B15:E15"/>
    <mergeCell ref="S15:T15"/>
    <mergeCell ref="B16:E16"/>
    <mergeCell ref="B17:E17"/>
    <mergeCell ref="S19:T19"/>
    <mergeCell ref="B19:E19"/>
    <mergeCell ref="S17:T17"/>
    <mergeCell ref="B18:E18"/>
    <mergeCell ref="S18:T18"/>
    <mergeCell ref="G12:G14"/>
    <mergeCell ref="H12:H14"/>
    <mergeCell ref="H15:H19"/>
    <mergeCell ref="K12:U13"/>
    <mergeCell ref="S14:T14"/>
    <mergeCell ref="F12:F14"/>
    <mergeCell ref="I12:I14"/>
    <mergeCell ref="S16:T16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Maria del Pilar Perez Rangel</cp:lastModifiedBy>
  <cp:lastPrinted>2016-09-09T21:27:59Z</cp:lastPrinted>
  <dcterms:created xsi:type="dcterms:W3CDTF">2009-04-02T20:41:07Z</dcterms:created>
  <dcterms:modified xsi:type="dcterms:W3CDTF">2020-03-11T15:52:46Z</dcterms:modified>
  <cp:category/>
  <cp:version/>
  <cp:contentType/>
  <cp:contentStatus/>
</cp:coreProperties>
</file>