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POA H.A." sheetId="1" r:id="rId1"/>
    <sheet name="POA H.B." sheetId="2" r:id="rId2"/>
    <sheet name="POA H.C. " sheetId="3" r:id="rId3"/>
    <sheet name="POA H.D.  " sheetId="4" r:id="rId4"/>
  </sheets>
  <externalReferences>
    <externalReference r:id="rId7"/>
  </externalReferences>
  <definedNames>
    <definedName name="_xlnm.Print_Area" localSheetId="0">'POA H.A.'!$A$1:$O$29</definedName>
    <definedName name="_xlnm.Print_Titles" localSheetId="1">'POA H.B.'!$1:$8</definedName>
  </definedNames>
  <calcPr fullCalcOnLoad="1"/>
</workbook>
</file>

<file path=xl/comments1.xml><?xml version="1.0" encoding="utf-8"?>
<comments xmlns="http://schemas.openxmlformats.org/spreadsheetml/2006/main">
  <authors>
    <author>grodriguez</author>
    <author>Celia Vel?squez</author>
  </authors>
  <commentList>
    <comment ref="L12" authorId="0">
      <text>
        <r>
          <rPr>
            <b/>
            <sz val="9"/>
            <rFont val="Tahoma"/>
            <family val="2"/>
          </rPr>
          <t>CADA ACTIVIDAD POA DEBE TENER SU PRESUPUESTO INDEPENDIENTE</t>
        </r>
      </text>
    </comment>
    <comment ref="B12" authorId="1">
      <text>
        <r>
          <rPr>
            <sz val="9"/>
            <rFont val="Tahoma"/>
            <family val="2"/>
          </rPr>
          <t xml:space="preserve">Inserte las filas que sean necesarias
</t>
        </r>
      </text>
    </comment>
  </commentList>
</comments>
</file>

<file path=xl/sharedStrings.xml><?xml version="1.0" encoding="utf-8"?>
<sst xmlns="http://schemas.openxmlformats.org/spreadsheetml/2006/main" count="420" uniqueCount="217">
  <si>
    <t>PRESUPUESTO</t>
  </si>
  <si>
    <t>VALOR ($)</t>
  </si>
  <si>
    <t>PROYECTO:</t>
  </si>
  <si>
    <t xml:space="preserve">LINEA ESTRATEGICA DEL PGAR: </t>
  </si>
  <si>
    <t>(+ o -)</t>
  </si>
  <si>
    <t>No.</t>
  </si>
  <si>
    <t>LOCALIZACION  (Región, municipio, zona o área)</t>
  </si>
  <si>
    <t>INDICADORES CLAVES DE RENDIMIENTO O GESTION</t>
  </si>
  <si>
    <t>POA</t>
  </si>
  <si>
    <t>TOTAL</t>
  </si>
  <si>
    <t>ELABORÓ</t>
  </si>
  <si>
    <t>NOMBRE</t>
  </si>
  <si>
    <t>CARGO / ROL</t>
  </si>
  <si>
    <t>FECHA</t>
  </si>
  <si>
    <t>CORPORACIÓN AUTONOMA REGIONAL DE BOYACÁ</t>
  </si>
  <si>
    <t xml:space="preserve">CONCEPTO </t>
  </si>
  <si>
    <t xml:space="preserve">PERFIL </t>
  </si>
  <si>
    <t>CANTIDAD</t>
  </si>
  <si>
    <t>VALOR MENSUAL $</t>
  </si>
  <si>
    <t>No. DE MESES</t>
  </si>
  <si>
    <t>VALOR TOTAL $</t>
  </si>
  <si>
    <t>CRONOGRAMA DE ADQUISICION</t>
  </si>
  <si>
    <t>ENERO</t>
  </si>
  <si>
    <t>MARZO</t>
  </si>
  <si>
    <t>ABRIL</t>
  </si>
  <si>
    <t>MAYO</t>
  </si>
  <si>
    <t>JUNIO</t>
  </si>
  <si>
    <t>JULIO</t>
  </si>
  <si>
    <t>AGOSTO</t>
  </si>
  <si>
    <t>SUBTOTAL $</t>
  </si>
  <si>
    <t xml:space="preserve">MATERIALES E INSUMOS </t>
  </si>
  <si>
    <t>DESCRIPCIÓN</t>
  </si>
  <si>
    <t>UNIDAD</t>
  </si>
  <si>
    <t>VALOR UNITARIO $</t>
  </si>
  <si>
    <t>MAQUINARIA Y EQUIPOS</t>
  </si>
  <si>
    <t>UNIDAD DE MEDIDA</t>
  </si>
  <si>
    <t>VALOR TOTAL</t>
  </si>
  <si>
    <t>SOFTWARE (LICENCIAS )</t>
  </si>
  <si>
    <t xml:space="preserve">CONVENIOS </t>
  </si>
  <si>
    <t>PLAZO</t>
  </si>
  <si>
    <t>APORTE CORPOBOYACA</t>
  </si>
  <si>
    <t>APORTE CONTRAPARTIDA</t>
  </si>
  <si>
    <t>ENTE EJECUTOR</t>
  </si>
  <si>
    <t>CONSULTORIAS</t>
  </si>
  <si>
    <t>OTROS SERVICIOS</t>
  </si>
  <si>
    <t>NOMBRE DEL PROYECTO</t>
  </si>
  <si>
    <t>LINEA ESTRATEGICA PGAR</t>
  </si>
  <si>
    <t>PROGRAMA</t>
  </si>
  <si>
    <t>TOTAL ELEMENTOS</t>
  </si>
  <si>
    <t>CORPORACIÓN AUTÓNOMA REGIONAL DE BOYACÁ</t>
  </si>
  <si>
    <t>SISTEMA INTEGRADO DE GESTIÓN DE LA CALIDAD</t>
  </si>
  <si>
    <t>FORMULACIÓN, EVALUACIÓN Y SEGUIMIENTO A LA GESTIÓN MISIONAL</t>
  </si>
  <si>
    <t>FORMATO DE REGISTRO</t>
  </si>
  <si>
    <t>FEV-16</t>
  </si>
  <si>
    <t>PLAN OPERATIVO ANUAL DE INVERSIÓN</t>
  </si>
  <si>
    <t>SEPT.</t>
  </si>
  <si>
    <t>OCT.</t>
  </si>
  <si>
    <t>NOV.</t>
  </si>
  <si>
    <t>DIC.</t>
  </si>
  <si>
    <t>FEB.</t>
  </si>
  <si>
    <t>PROGRAMA PLAN DE ACCIÓN:</t>
  </si>
  <si>
    <t>RUBRO PRESUPUESTAL:</t>
  </si>
  <si>
    <t>PA</t>
  </si>
  <si>
    <t>METAS Y COSTOS DEL PROYECTO</t>
  </si>
  <si>
    <t>DESCRIPCIÓN CAMBIO</t>
  </si>
  <si>
    <t>FORMULACIÓN, EVALUACIÓN Y SEGUIMIENTO A LA GESTION MISIONAL</t>
  </si>
  <si>
    <t>Página 1 de 4</t>
  </si>
  <si>
    <t>Página 2 de 4</t>
  </si>
  <si>
    <t>Página 3 de 4</t>
  </si>
  <si>
    <t>Página 4 de 4</t>
  </si>
  <si>
    <t>DESCRIPCION DEL ELEMENTO</t>
  </si>
  <si>
    <t>CODIGO ALMACEN</t>
  </si>
  <si>
    <t>VALOR TOTAL  $</t>
  </si>
  <si>
    <t>FIRMA</t>
  </si>
  <si>
    <t>INDICADOR</t>
  </si>
  <si>
    <t>TOTAL RECURSOS DE INVERSION  (en miles de pesos)</t>
  </si>
  <si>
    <t>TOTAL META FISICA</t>
  </si>
  <si>
    <t>Profesional especializado</t>
  </si>
  <si>
    <t>Profesional universitario</t>
  </si>
  <si>
    <t>Tecnico</t>
  </si>
  <si>
    <t>Asistencial</t>
  </si>
  <si>
    <t>GRADO</t>
  </si>
  <si>
    <t>VALOR ANUAL</t>
  </si>
  <si>
    <t>Asesor</t>
  </si>
  <si>
    <t>CODIGO</t>
  </si>
  <si>
    <t>DENOMINACION</t>
  </si>
  <si>
    <t>VERSION</t>
  </si>
  <si>
    <t>APROBÓ</t>
  </si>
  <si>
    <t>PLANTA PERSONAL  (SI APLICA)</t>
  </si>
  <si>
    <t>GASTOS OPERATIVOS</t>
  </si>
  <si>
    <t>TOTAL $</t>
  </si>
  <si>
    <t>Viaticos</t>
  </si>
  <si>
    <t>Adición / reducción (1):</t>
  </si>
  <si>
    <t>Adición / reducción (2):</t>
  </si>
  <si>
    <t>Adición / reducción (3):</t>
  </si>
  <si>
    <t>EVALUACIÓN MISIONAL</t>
  </si>
  <si>
    <t>FUENTE DE RECURSOS $</t>
  </si>
  <si>
    <t>PERSONAL EXTERNO</t>
  </si>
  <si>
    <t>Transporte (Camionetas)</t>
  </si>
  <si>
    <t>Papeleria y útiles de oficina</t>
  </si>
  <si>
    <t>TOTAL PROGRAMADO</t>
  </si>
  <si>
    <t>A. - PLAN OPERATIVO ANUAL DE INVERSIÓN</t>
  </si>
  <si>
    <t>D. - MATRIZ DE ACCIONES OPERATIVAS PROYECTO</t>
  </si>
  <si>
    <t xml:space="preserve">Presupuesto asignado: </t>
  </si>
  <si>
    <t>SUBPROGRAMA</t>
  </si>
  <si>
    <t>OBJETIVO DEL SUBPROGRAMA</t>
  </si>
  <si>
    <t>ACTIVIDAD</t>
  </si>
  <si>
    <t>LINEA BASE</t>
  </si>
  <si>
    <t>SUBPROGRAMA PLAN DE ACCION:</t>
  </si>
  <si>
    <t>ACTIVIDADES POA</t>
  </si>
  <si>
    <t>SUBTOTAL</t>
  </si>
  <si>
    <t>PROYECTO</t>
  </si>
  <si>
    <t>TOTAL COSTOS PROYECTOS</t>
  </si>
  <si>
    <t>Porcentaje</t>
  </si>
  <si>
    <t>METAS AÑO 2016</t>
  </si>
  <si>
    <t>COSTOS PORYECTOS  AÑO 2016</t>
  </si>
  <si>
    <t>METAS AÑO 2017</t>
  </si>
  <si>
    <t>COSTOS PORYECTOS  AÑO 2017</t>
  </si>
  <si>
    <t>METAS AÑO 2018</t>
  </si>
  <si>
    <t>COSTOS PORYECTOS  AÑO 2018</t>
  </si>
  <si>
    <t>COSTOS PORYECTOS  AÑO  2019</t>
  </si>
  <si>
    <t>METAS AÑO  2019</t>
  </si>
  <si>
    <t>Número</t>
  </si>
  <si>
    <t>PROCESOS PRODUCTIVOS COMPETITIVOS Y SOSTENIBLES, PREVENCIÓN Y CONTROL DE LA CONTAMINACIÓN Y EL DETERIORO AMBIENTAL</t>
  </si>
  <si>
    <t>Desarrollo de Procesos Productivos Sostenibles</t>
  </si>
  <si>
    <t>Sectores Productivos y Negocios Verdes Sostenibles</t>
  </si>
  <si>
    <t>Incentivar, asesorar, acompañar e implementar proyectos amigables con el medio ambiente, en los procesos productivos con el fin de mitigar los impactos de las actividades convencionales insostenibles en la jurisdicción de CORPOBOYACÁ.</t>
  </si>
  <si>
    <t>Implementación de la estrategia "Boyacá 2030, 20% menos carbono"</t>
  </si>
  <si>
    <t>Negocios verdes sostenibles</t>
  </si>
  <si>
    <t xml:space="preserve">Seguimiento a la información sectorial Minera y Agropecuaria </t>
  </si>
  <si>
    <t>Fortalecimiento del conocimiento ambiental en buenas practicas en los sectores productivos (agropecuario y minero)</t>
  </si>
  <si>
    <t xml:space="preserve"> Manejo y protección del suelo</t>
  </si>
  <si>
    <t>Implementación de estrategias para recuperación del suelo</t>
  </si>
  <si>
    <t>Desarrollar actividades de generación de conocimiento no formal en los sectores productivos: agropecuario, forestal, hidrobiológica y minero</t>
  </si>
  <si>
    <t>Implementación y operación de ventanillas ambientales</t>
  </si>
  <si>
    <t>Formulación e implementación del programa regional de negocios verdes</t>
  </si>
  <si>
    <t>Monitorear proyectos de producción más limpia en sectores de producción artesanal de ladrillo y cal</t>
  </si>
  <si>
    <t>Promover y gestionar las estrategias relacionadas con esquemas de pagos por servicios ambientales en los sectores productivos</t>
  </si>
  <si>
    <t>Hacer seguimiento al proyecto de erradicación de fuentes contaminantes</t>
  </si>
  <si>
    <t>Apoyar proyectos de producción más limpia Sector carbón, calizas, esmeraldas y las actividades de alfarería y coquización</t>
  </si>
  <si>
    <t>Apoyar proyectos de reconversión tecnológica en los sectores agroindustrial, agropecuario, forestal hidrobiológico y/o biocomercio</t>
  </si>
  <si>
    <t>Porcentaje de suelos degradados en recuperación o rehabilitación de los priorizados con base en el mapa de erosión</t>
  </si>
  <si>
    <t xml:space="preserve">Número de actividades de generación de conocimiento en los sectores productivos </t>
  </si>
  <si>
    <t>Número de ventanillas ambientales en operación al año</t>
  </si>
  <si>
    <t>Porcentaje de avance del programa regional de negocios verdes por la autoridad ambiental</t>
  </si>
  <si>
    <t>Número de proyectos artesanales de ladrillo y cal monitoreados en el periodo</t>
  </si>
  <si>
    <t>Porcentaje de Personas naturales y jurídicas vinculadas a la estrategia de las seleccionadas</t>
  </si>
  <si>
    <t>Número de seguimientos realizados a las fuentes fijas erradicadas</t>
  </si>
  <si>
    <t>Número de proyectos en los sectores productivos minero e industrial en producción más limpia y/o reconversión tecnológica  acompañados en el periodo</t>
  </si>
  <si>
    <t xml:space="preserve">Número de proyectos en los sectores productivos agroindustrial, agropecuario, forestal hidrobiológico y/o biocomercio apoyados en producción más limpia y/o reconversión tecnológica  </t>
  </si>
  <si>
    <t>EXCEDENTES FINANCIEROS</t>
  </si>
  <si>
    <t>ACTIVIDADES PA</t>
  </si>
  <si>
    <t>SOBRETASA</t>
  </si>
  <si>
    <t>JAIRO IGNACIO GARCIA RODRIGUEZ</t>
  </si>
  <si>
    <t>Subdirector de ecosistemas y gestión ambiental</t>
  </si>
  <si>
    <t xml:space="preserve"> $-   </t>
  </si>
  <si>
    <t>Implementación de Acciones de Manejo y Conservación de ecosistemas Estratégicos</t>
  </si>
  <si>
    <t> Número de acciones desarrolladas en ecosistemas estratégicos</t>
  </si>
  <si>
    <t>Versión 0</t>
  </si>
  <si>
    <t>TRANSF ARGOS</t>
  </si>
  <si>
    <t>EXCEDENTES  FINANCIEROS SOBRETASA</t>
  </si>
  <si>
    <t>Instalación de sistemas agropastoriles en los Mpios de la provincia de  Lengupá jurisdicción de CORPOBOYACA - PGN</t>
  </si>
  <si>
    <t>Establecer sistemas silvopastoriles en  áreas con vocación  ganadera</t>
  </si>
  <si>
    <t>Número de hectareas establecidas de sistemas forestales para la recuperación, conservación y protección de Recursos Naturales Renovables</t>
  </si>
  <si>
    <t xml:space="preserve">Fortalecer la participación comunitaria  en el manejo de sistemas Silvopastoriles
</t>
  </si>
  <si>
    <t>Número de personas  Capacitacitadas</t>
  </si>
  <si>
    <t>ARGOS</t>
  </si>
  <si>
    <t>Formulación Plan Operativo,</t>
  </si>
  <si>
    <r>
      <t xml:space="preserve">B. - PROGRAMACION PLAN DE NECESIDADES  AÑO </t>
    </r>
    <r>
      <rPr>
        <b/>
        <sz val="14"/>
        <color indexed="8"/>
        <rFont val="Arial"/>
        <family val="2"/>
      </rPr>
      <t>2019</t>
    </r>
  </si>
  <si>
    <t>Global</t>
  </si>
  <si>
    <t>Jurisdiccion Corpoboyaca</t>
  </si>
  <si>
    <t>Implementar el ecoturismo como estrategia de conservación y desarrollo sostenible en el Parque Natural Regional Serranía El Peligro.</t>
  </si>
  <si>
    <t>Fortalecer los procesos comunitarios locales y articularlos con las acciones institucionales entorno a los procesos de conservación a través del ecoturismo</t>
  </si>
  <si>
    <t>Documentos de política para la conservación de la biodiversidad y sus servicio eco sistémicos</t>
  </si>
  <si>
    <t>Implementar la fase I  del plan de  ordenamiento ecoturístico del área protegida</t>
  </si>
  <si>
    <t>Porcentaje de  avance en Infraestructura ecoturística construida</t>
  </si>
  <si>
    <t>Desarrollar una plataforma interactiva de ecoturismo a través de la Ventanilla de Negocios Verdes de Corpoboyacá</t>
  </si>
  <si>
    <t>Porcentaje de avance en la Infraestructura construida para la administración, la vigilancia y el control de las áreas protegidas</t>
  </si>
  <si>
    <t>Gastos de transporte</t>
  </si>
  <si>
    <t>METAS AÑO 2020</t>
  </si>
  <si>
    <t>DIEGO ALFREDO ROA NIÑO</t>
  </si>
  <si>
    <t>Actualizar la línea base correspondiente al programa de Negocios Verdes Sostenibles</t>
  </si>
  <si>
    <t>Actualización permanente de la ventanilla de Negocios Verdes</t>
  </si>
  <si>
    <t>identificación y verificación de 30 Negocios Verdes con la Respectiva ficha de Verificación de Criterios como cumplimiento de lo exigido por el ministerio de Ambiente y Desarrollo Sostenible</t>
  </si>
  <si>
    <t>Capaciitar  las diferentes provincias que hacen parte de la jurisdicción de CORPOBOYACÁ</t>
  </si>
  <si>
    <t>Ampliar las estrategias de promoción y comercialización de los Negocios Verdes mediante la capacitación, asesoría y participación en ferias regionales y nacionales</t>
  </si>
  <si>
    <t>linea base actualizada</t>
  </si>
  <si>
    <t>10 capacitaciones realizadas</t>
  </si>
  <si>
    <t>30 negocios verdes identificados</t>
  </si>
  <si>
    <t>1ventanilla actualizada</t>
  </si>
  <si>
    <t>Participacion en 3 ferias</t>
  </si>
  <si>
    <r>
      <t xml:space="preserve">VALOR UNITARIO Incluido IVA $ 
</t>
    </r>
    <r>
      <rPr>
        <b/>
        <sz val="9"/>
        <color indexed="8"/>
        <rFont val="Arial"/>
        <family val="2"/>
      </rPr>
      <t>2020</t>
    </r>
  </si>
  <si>
    <r>
      <t xml:space="preserve">C. - PROGRAMACION BIENES Y SERVICIOS  ALMACÉN AÑO  </t>
    </r>
    <r>
      <rPr>
        <b/>
        <sz val="14"/>
        <color indexed="8"/>
        <rFont val="Arial"/>
        <family val="2"/>
      </rPr>
      <t>2020</t>
    </r>
  </si>
  <si>
    <t>(No. Linea base actualizada/ No. De linea base programada para actualizar programados)*100</t>
  </si>
  <si>
    <t>(No. Capacitaciones realizadas No. De capacitaciones programadas )*100</t>
  </si>
  <si>
    <t>(No.negocios verdes identificados No. Negocios verdes programadas )*100</t>
  </si>
  <si>
    <t>(No. Ventanillas actualizadas  No. Ventanillas programadas programadas )*100</t>
  </si>
  <si>
    <t>(No. Ferias con participacion   No. Ferias pprogramadas )*100</t>
  </si>
  <si>
    <t>Material para apoyo logistico</t>
  </si>
  <si>
    <t>IVA</t>
  </si>
  <si>
    <t>Servicio de transporte</t>
  </si>
  <si>
    <t>dias</t>
  </si>
  <si>
    <t>Apoyo a ferias</t>
  </si>
  <si>
    <t>unidad</t>
  </si>
  <si>
    <t>Refrigerios</t>
  </si>
  <si>
    <t xml:space="preserve">Responsable proceso Evaluación Misional </t>
  </si>
  <si>
    <t>GENSA</t>
  </si>
  <si>
    <t>SOCHAGOTA</t>
  </si>
  <si>
    <t>METAS 2020</t>
  </si>
  <si>
    <t>COSTOS 2020</t>
  </si>
  <si>
    <t>101020001</t>
  </si>
  <si>
    <t>Toner  CF325A NEGRO M830/806. MARCA HEWLETT PACKERD.</t>
  </si>
  <si>
    <t>Unidad</t>
  </si>
  <si>
    <t>0.4945794</t>
  </si>
  <si>
    <t xml:space="preserve">PRESTACIÓN DE SERVICIOS PROFESIONALES COMO INGENIERO AGRÓNOMO Y/O  LICENCIADO EN CIENCIAS NATURALES Y/O EDUCACIÓN AMBIENTAL Y/O AFINES PARA REALIZAR ACTIVIDADES EN EL MARCO DEL PROGRAMA  "DESARROLLO DE PROCESOS PRODUCTIVOS SOSTENIBLES" EN EL PROYECTO "NEGOCIOS VERDES SOSTENIBLES" </t>
  </si>
  <si>
    <t>PROFESIONAL</t>
  </si>
  <si>
    <t xml:space="preserve">PRESTACIÓN DE SERVICIOS PROFESIONALES COMO INGENIERO AGRÓNOMO Y/O AFINES PARA REALIZAR ACTIVIDADES EN EL MARCO DEL PROGRAMA  "DESARROLLO DE PROCESOS PRODUCTIVOS SOSTENIBLES" EN EL PROYECTO "NEGOCIOS VERDES SOSTENIBLES" </t>
  </si>
</sst>
</file>

<file path=xl/styles.xml><?xml version="1.0" encoding="utf-8"?>
<styleSheet xmlns="http://schemas.openxmlformats.org/spreadsheetml/2006/main">
  <numFmts count="5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&quot;$&quot;\ * #,##0_ ;_ &quot;$&quot;\ * \-#,##0_ ;_ &quot;$&quot;\ * &quot;-&quot;_ ;_ @_ "/>
    <numFmt numFmtId="187" formatCode="_ * #,##0.00_ ;_ * \-#,##0.00_ ;_ * &quot;-&quot;??_ ;_ @_ "/>
    <numFmt numFmtId="188" formatCode="_-* #,##0\ _€_-;\-* #,##0\ _€_-;_-* &quot;-&quot;??\ _€_-;_-@_-"/>
    <numFmt numFmtId="189" formatCode="_(* #,##0_);_(* \(#,##0\);_(* &quot;-&quot;??_);_(@_)"/>
    <numFmt numFmtId="190" formatCode="_ [$$-2C0A]\ * #,##0_ ;_ [$$-2C0A]\ * \-#,##0_ ;_ [$$-2C0A]\ * &quot;-&quot;_ ;_ @_ "/>
    <numFmt numFmtId="191" formatCode="_-[$$-340A]\ * #,##0_-;\-[$$-340A]\ * #,##0_-;_-[$$-340A]\ * &quot;-&quot;_-;_-@_-"/>
    <numFmt numFmtId="192" formatCode="_-&quot;$&quot;* #,##0_-;\-&quot;$&quot;* #,##0_-;_-&quot;$&quot;* &quot;-&quot;??_-;_-@_-"/>
    <numFmt numFmtId="193" formatCode="[$-240A]dddd\,\ d\ &quot;de&quot;\ mmmm\ &quot;de&quot;\ yyyy"/>
    <numFmt numFmtId="194" formatCode="[$-240A]h:mm:ss\ AM/PM"/>
    <numFmt numFmtId="195" formatCode="&quot;$&quot;\ #,##0"/>
    <numFmt numFmtId="196" formatCode="&quot;$&quot;#,##0"/>
    <numFmt numFmtId="197" formatCode="[$-240A]dddd\,\ dd&quot; de &quot;mmmm&quot; de &quot;yyyy"/>
    <numFmt numFmtId="198" formatCode="[$-240A]hh:mm:ss\ AM/PM"/>
    <numFmt numFmtId="199" formatCode="0.0"/>
    <numFmt numFmtId="200" formatCode="&quot;$&quot;\ #,##0.00"/>
    <numFmt numFmtId="201" formatCode="0.000"/>
    <numFmt numFmtId="202" formatCode="_-* #,##0.0_-;\-* #,##0.0_-;_-* &quot;-&quot;?_-;_-@_-"/>
    <numFmt numFmtId="203" formatCode="_-* #,##0.000_-;\-* #,##0.000_-;_-* &quot;-&quot;???_-;_-@_-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&quot;$&quot;\ #,##0.0"/>
    <numFmt numFmtId="209" formatCode="#,##0.0"/>
    <numFmt numFmtId="210" formatCode="#,##0.000"/>
    <numFmt numFmtId="211" formatCode="#,##0.0000"/>
    <numFmt numFmtId="212" formatCode="#,##0.00000"/>
    <numFmt numFmtId="213" formatCode="#,##0.000000"/>
    <numFmt numFmtId="214" formatCode="#,##0.000000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Arial Narrow"/>
      <family val="2"/>
    </font>
    <font>
      <sz val="14"/>
      <name val="Arial Narrow"/>
      <family val="2"/>
    </font>
    <font>
      <sz val="7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"/>
      <color indexed="8"/>
      <name val="Arial Narrow"/>
      <family val="2"/>
    </font>
    <font>
      <sz val="9"/>
      <color indexed="63"/>
      <name val="Arial"/>
      <family val="2"/>
    </font>
    <font>
      <sz val="9"/>
      <color indexed="63"/>
      <name val="Verdana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NimbusSanL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4"/>
      <color theme="1"/>
      <name val="Arial Narrow"/>
      <family val="2"/>
    </font>
    <font>
      <sz val="9"/>
      <color theme="1" tint="0.24998000264167786"/>
      <name val="Arial"/>
      <family val="2"/>
    </font>
    <font>
      <sz val="9"/>
      <color rgb="FF222222"/>
      <name val="Verdana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sz val="11"/>
      <color rgb="FF000000"/>
      <name val="NimbusSanL"/>
      <family val="0"/>
    </font>
    <font>
      <sz val="14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98">
    <xf numFmtId="0" fontId="0" fillId="0" borderId="0" xfId="0" applyAlignment="1">
      <alignment/>
    </xf>
    <xf numFmtId="0" fontId="0" fillId="0" borderId="0" xfId="0" applyAlignment="1">
      <alignment vertical="center"/>
    </xf>
    <xf numFmtId="3" fontId="22" fillId="0" borderId="10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22" fillId="0" borderId="0" xfId="64" applyNumberFormat="1" applyFont="1" applyFill="1" applyBorder="1" applyAlignment="1">
      <alignment horizontal="left" vertical="center"/>
    </xf>
    <xf numFmtId="189" fontId="0" fillId="0" borderId="0" xfId="69" applyNumberFormat="1" applyFont="1" applyAlignment="1">
      <alignment horizontal="center" vertical="center"/>
    </xf>
    <xf numFmtId="189" fontId="0" fillId="0" borderId="0" xfId="69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Fill="1" applyAlignment="1">
      <alignment vertical="center"/>
    </xf>
    <xf numFmtId="188" fontId="0" fillId="0" borderId="0" xfId="68" applyNumberFormat="1" applyAlignment="1">
      <alignment vertical="center"/>
    </xf>
    <xf numFmtId="188" fontId="0" fillId="0" borderId="0" xfId="68" applyNumberFormat="1" applyFont="1" applyAlignment="1">
      <alignment vertical="center"/>
    </xf>
    <xf numFmtId="0" fontId="27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188" fontId="22" fillId="0" borderId="0" xfId="67" applyNumberFormat="1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188" fontId="27" fillId="0" borderId="10" xfId="67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88" fontId="27" fillId="0" borderId="10" xfId="67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188" fontId="22" fillId="0" borderId="0" xfId="67" applyNumberFormat="1" applyFont="1" applyFill="1" applyBorder="1" applyAlignment="1">
      <alignment horizontal="right" vertical="center"/>
    </xf>
    <xf numFmtId="3" fontId="27" fillId="0" borderId="0" xfId="0" applyNumberFormat="1" applyFont="1" applyFill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14" fontId="25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/>
    </xf>
    <xf numFmtId="0" fontId="20" fillId="0" borderId="0" xfId="0" applyFont="1" applyBorder="1" applyAlignment="1">
      <alignment horizontal="center" vertical="center"/>
    </xf>
    <xf numFmtId="189" fontId="20" fillId="0" borderId="0" xfId="70" applyNumberFormat="1" applyFont="1" applyFill="1" applyBorder="1" applyAlignment="1">
      <alignment horizontal="center" vertical="center" wrapText="1"/>
    </xf>
    <xf numFmtId="191" fontId="19" fillId="0" borderId="0" xfId="0" applyNumberFormat="1" applyFont="1" applyFill="1" applyBorder="1" applyAlignment="1">
      <alignment horizontal="center" vertical="center"/>
    </xf>
    <xf numFmtId="49" fontId="19" fillId="0" borderId="0" xfId="69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justify" vertical="center"/>
    </xf>
    <xf numFmtId="0" fontId="21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justify" vertical="center" wrapText="1"/>
    </xf>
    <xf numFmtId="3" fontId="28" fillId="0" borderId="10" xfId="0" applyNumberFormat="1" applyFont="1" applyFill="1" applyBorder="1" applyAlignment="1">
      <alignment horizontal="justify" vertical="center" wrapText="1"/>
    </xf>
    <xf numFmtId="188" fontId="28" fillId="0" borderId="10" xfId="67" applyNumberFormat="1" applyFont="1" applyFill="1" applyBorder="1" applyAlignment="1">
      <alignment horizontal="justify" vertical="center" wrapText="1"/>
    </xf>
    <xf numFmtId="49" fontId="28" fillId="0" borderId="12" xfId="0" applyNumberFormat="1" applyFont="1" applyFill="1" applyBorder="1" applyAlignment="1">
      <alignment horizontal="justify" vertical="center" wrapText="1"/>
    </xf>
    <xf numFmtId="0" fontId="54" fillId="0" borderId="0" xfId="0" applyFont="1" applyAlignment="1">
      <alignment vertical="center"/>
    </xf>
    <xf numFmtId="0" fontId="55" fillId="24" borderId="13" xfId="0" applyFont="1" applyFill="1" applyBorder="1" applyAlignment="1">
      <alignment vertical="center"/>
    </xf>
    <xf numFmtId="0" fontId="55" fillId="24" borderId="14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10" xfId="69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189" fontId="0" fillId="24" borderId="10" xfId="69" applyNumberFormat="1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19" fillId="24" borderId="14" xfId="0" applyFont="1" applyFill="1" applyBorder="1" applyAlignment="1">
      <alignment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vertical="center"/>
    </xf>
    <xf numFmtId="189" fontId="0" fillId="24" borderId="10" xfId="69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center"/>
    </xf>
    <xf numFmtId="0" fontId="19" fillId="24" borderId="15" xfId="0" applyFont="1" applyFill="1" applyBorder="1" applyAlignment="1">
      <alignment vertical="center"/>
    </xf>
    <xf numFmtId="189" fontId="20" fillId="24" borderId="17" xfId="69" applyNumberFormat="1" applyFont="1" applyFill="1" applyBorder="1" applyAlignment="1">
      <alignment vertical="center"/>
    </xf>
    <xf numFmtId="0" fontId="19" fillId="24" borderId="18" xfId="0" applyFont="1" applyFill="1" applyBorder="1" applyAlignment="1">
      <alignment vertical="center"/>
    </xf>
    <xf numFmtId="0" fontId="19" fillId="24" borderId="19" xfId="0" applyFont="1" applyFill="1" applyBorder="1" applyAlignment="1">
      <alignment vertical="center"/>
    </xf>
    <xf numFmtId="189" fontId="20" fillId="24" borderId="10" xfId="69" applyNumberFormat="1" applyFont="1" applyFill="1" applyBorder="1" applyAlignment="1">
      <alignment vertical="center" wrapText="1"/>
    </xf>
    <xf numFmtId="0" fontId="20" fillId="24" borderId="10" xfId="0" applyFont="1" applyFill="1" applyBorder="1" applyAlignment="1">
      <alignment vertical="center" wrapText="1"/>
    </xf>
    <xf numFmtId="3" fontId="0" fillId="24" borderId="10" xfId="0" applyNumberFormat="1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left" vertical="center"/>
    </xf>
    <xf numFmtId="0" fontId="27" fillId="24" borderId="21" xfId="0" applyFont="1" applyFill="1" applyBorder="1" applyAlignment="1">
      <alignment horizontal="left" vertical="center"/>
    </xf>
    <xf numFmtId="0" fontId="19" fillId="24" borderId="22" xfId="0" applyFont="1" applyFill="1" applyBorder="1" applyAlignment="1">
      <alignment vertical="center"/>
    </xf>
    <xf numFmtId="0" fontId="19" fillId="24" borderId="23" xfId="0" applyFont="1" applyFill="1" applyBorder="1" applyAlignment="1">
      <alignment vertical="center"/>
    </xf>
    <xf numFmtId="0" fontId="19" fillId="24" borderId="24" xfId="0" applyFont="1" applyFill="1" applyBorder="1" applyAlignment="1">
      <alignment vertical="center"/>
    </xf>
    <xf numFmtId="0" fontId="19" fillId="24" borderId="17" xfId="0" applyFont="1" applyFill="1" applyBorder="1" applyAlignment="1">
      <alignment vertical="center"/>
    </xf>
    <xf numFmtId="0" fontId="19" fillId="24" borderId="25" xfId="0" applyFont="1" applyFill="1" applyBorder="1" applyAlignment="1">
      <alignment vertical="center"/>
    </xf>
    <xf numFmtId="0" fontId="20" fillId="24" borderId="26" xfId="0" applyFont="1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189" fontId="0" fillId="24" borderId="11" xfId="69" applyNumberFormat="1" applyFont="1" applyFill="1" applyBorder="1" applyAlignment="1">
      <alignment horizontal="center" vertical="center"/>
    </xf>
    <xf numFmtId="189" fontId="0" fillId="24" borderId="11" xfId="69" applyNumberFormat="1" applyFont="1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19" fillId="24" borderId="11" xfId="0" applyFont="1" applyFill="1" applyBorder="1" applyAlignment="1">
      <alignment vertical="center"/>
    </xf>
    <xf numFmtId="0" fontId="19" fillId="24" borderId="27" xfId="0" applyFont="1" applyFill="1" applyBorder="1" applyAlignment="1">
      <alignment vertical="center"/>
    </xf>
    <xf numFmtId="189" fontId="0" fillId="24" borderId="28" xfId="69" applyNumberFormat="1" applyFont="1" applyFill="1" applyBorder="1" applyAlignment="1">
      <alignment vertical="center"/>
    </xf>
    <xf numFmtId="0" fontId="20" fillId="24" borderId="29" xfId="0" applyFont="1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189" fontId="0" fillId="24" borderId="18" xfId="69" applyNumberFormat="1" applyFont="1" applyFill="1" applyBorder="1" applyAlignment="1">
      <alignment horizontal="center" vertical="center"/>
    </xf>
    <xf numFmtId="189" fontId="0" fillId="24" borderId="18" xfId="69" applyNumberFormat="1" applyFont="1" applyFill="1" applyBorder="1" applyAlignment="1">
      <alignment vertical="center"/>
    </xf>
    <xf numFmtId="0" fontId="0" fillId="24" borderId="18" xfId="0" applyFill="1" applyBorder="1" applyAlignment="1">
      <alignment horizontal="center" vertical="center"/>
    </xf>
    <xf numFmtId="0" fontId="20" fillId="24" borderId="26" xfId="0" applyFont="1" applyFill="1" applyBorder="1" applyAlignment="1">
      <alignment vertical="center" wrapText="1"/>
    </xf>
    <xf numFmtId="0" fontId="20" fillId="24" borderId="30" xfId="0" applyFont="1" applyFill="1" applyBorder="1" applyAlignment="1">
      <alignment vertical="center" wrapText="1"/>
    </xf>
    <xf numFmtId="189" fontId="0" fillId="24" borderId="17" xfId="69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189" fontId="0" fillId="24" borderId="0" xfId="69" applyNumberFormat="1" applyFont="1" applyFill="1" applyAlignment="1">
      <alignment horizontal="center" vertical="center"/>
    </xf>
    <xf numFmtId="189" fontId="0" fillId="24" borderId="0" xfId="69" applyNumberFormat="1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19" fillId="24" borderId="0" xfId="0" applyFont="1" applyFill="1" applyAlignment="1">
      <alignment vertical="center"/>
    </xf>
    <xf numFmtId="0" fontId="21" fillId="24" borderId="31" xfId="0" applyFont="1" applyFill="1" applyBorder="1" applyAlignment="1">
      <alignment horizontal="center" vertical="center" wrapText="1"/>
    </xf>
    <xf numFmtId="0" fontId="26" fillId="24" borderId="31" xfId="0" applyFont="1" applyFill="1" applyBorder="1" applyAlignment="1">
      <alignment horizontal="center" vertical="center" wrapText="1"/>
    </xf>
    <xf numFmtId="0" fontId="19" fillId="24" borderId="31" xfId="0" applyFont="1" applyFill="1" applyBorder="1" applyAlignment="1">
      <alignment vertical="center"/>
    </xf>
    <xf numFmtId="0" fontId="19" fillId="24" borderId="32" xfId="0" applyFont="1" applyFill="1" applyBorder="1" applyAlignment="1">
      <alignment horizontal="center" vertical="center"/>
    </xf>
    <xf numFmtId="0" fontId="19" fillId="24" borderId="3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0" fillId="24" borderId="0" xfId="0" applyFill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/>
    </xf>
    <xf numFmtId="3" fontId="0" fillId="0" borderId="34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left" vertical="center"/>
    </xf>
    <xf numFmtId="0" fontId="21" fillId="0" borderId="3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justify" vertical="center"/>
    </xf>
    <xf numFmtId="0" fontId="0" fillId="0" borderId="35" xfId="0" applyFont="1" applyFill="1" applyBorder="1" applyAlignment="1">
      <alignment horizontal="left" vertical="center"/>
    </xf>
    <xf numFmtId="186" fontId="20" fillId="0" borderId="11" xfId="0" applyNumberFormat="1" applyFont="1" applyFill="1" applyBorder="1" applyAlignment="1">
      <alignment horizontal="left" vertical="center"/>
    </xf>
    <xf numFmtId="49" fontId="19" fillId="0" borderId="11" xfId="69" applyNumberFormat="1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49" fontId="19" fillId="0" borderId="36" xfId="69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49" fontId="19" fillId="0" borderId="30" xfId="69" applyNumberFormat="1" applyFont="1" applyFill="1" applyBorder="1" applyAlignment="1">
      <alignment horizontal="center" vertical="center"/>
    </xf>
    <xf numFmtId="0" fontId="21" fillId="16" borderId="12" xfId="0" applyFont="1" applyFill="1" applyBorder="1" applyAlignment="1">
      <alignment horizontal="center" vertical="center"/>
    </xf>
    <xf numFmtId="0" fontId="21" fillId="16" borderId="37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9" fontId="27" fillId="4" borderId="10" xfId="79" applyFont="1" applyFill="1" applyBorder="1" applyAlignment="1">
      <alignment vertical="center"/>
    </xf>
    <xf numFmtId="0" fontId="35" fillId="0" borderId="0" xfId="0" applyFont="1" applyAlignment="1">
      <alignment vertical="center" wrapText="1"/>
    </xf>
    <xf numFmtId="37" fontId="0" fillId="0" borderId="10" xfId="70" applyNumberFormat="1" applyFont="1" applyFill="1" applyBorder="1" applyAlignment="1">
      <alignment horizontal="center" vertical="center" wrapText="1"/>
    </xf>
    <xf numFmtId="3" fontId="0" fillId="0" borderId="37" xfId="0" applyNumberFormat="1" applyFont="1" applyFill="1" applyBorder="1" applyAlignment="1">
      <alignment horizontal="right" vertical="center"/>
    </xf>
    <xf numFmtId="3" fontId="0" fillId="24" borderId="37" xfId="0" applyNumberFormat="1" applyFont="1" applyFill="1" applyBorder="1" applyAlignment="1">
      <alignment horizontal="right" vertical="center"/>
    </xf>
    <xf numFmtId="14" fontId="0" fillId="0" borderId="10" xfId="0" applyNumberFormat="1" applyFont="1" applyBorder="1" applyAlignment="1">
      <alignment horizontal="center" vertical="center"/>
    </xf>
    <xf numFmtId="200" fontId="22" fillId="0" borderId="10" xfId="0" applyNumberFormat="1" applyFont="1" applyFill="1" applyBorder="1" applyAlignment="1">
      <alignment horizontal="center" vertical="center" wrapText="1"/>
    </xf>
    <xf numFmtId="0" fontId="24" fillId="0" borderId="10" xfId="76" applyFont="1" applyBorder="1" applyAlignment="1">
      <alignment horizontal="center" vertical="center" wrapText="1"/>
      <protection/>
    </xf>
    <xf numFmtId="0" fontId="19" fillId="0" borderId="0" xfId="76" applyFont="1" applyAlignment="1">
      <alignment vertical="center"/>
      <protection/>
    </xf>
    <xf numFmtId="0" fontId="0" fillId="0" borderId="0" xfId="76" applyAlignment="1">
      <alignment vertical="center"/>
      <protection/>
    </xf>
    <xf numFmtId="0" fontId="0" fillId="0" borderId="10" xfId="76" applyFont="1" applyBorder="1" applyAlignment="1">
      <alignment horizontal="center" vertical="center" wrapText="1"/>
      <protection/>
    </xf>
    <xf numFmtId="0" fontId="25" fillId="0" borderId="10" xfId="76" applyFont="1" applyBorder="1" applyAlignment="1">
      <alignment horizontal="center" vertical="center" wrapText="1"/>
      <protection/>
    </xf>
    <xf numFmtId="0" fontId="20" fillId="0" borderId="10" xfId="76" applyFont="1" applyBorder="1" applyAlignment="1">
      <alignment horizontal="center" vertical="center" wrapText="1"/>
      <protection/>
    </xf>
    <xf numFmtId="0" fontId="0" fillId="24" borderId="10" xfId="76" applyFont="1" applyFill="1" applyBorder="1" applyAlignment="1">
      <alignment vertical="center" wrapText="1"/>
      <protection/>
    </xf>
    <xf numFmtId="0" fontId="33" fillId="24" borderId="10" xfId="76" applyFont="1" applyFill="1" applyBorder="1" applyAlignment="1" applyProtection="1">
      <alignment vertical="center" wrapText="1"/>
      <protection/>
    </xf>
    <xf numFmtId="0" fontId="56" fillId="24" borderId="10" xfId="76" applyFont="1" applyFill="1" applyBorder="1" applyAlignment="1" applyProtection="1">
      <alignment horizontal="center" vertical="center"/>
      <protection locked="0"/>
    </xf>
    <xf numFmtId="0" fontId="0" fillId="24" borderId="10" xfId="76" applyFont="1" applyFill="1" applyBorder="1" applyAlignment="1">
      <alignment horizontal="center" vertical="center" wrapText="1"/>
      <protection/>
    </xf>
    <xf numFmtId="0" fontId="56" fillId="24" borderId="10" xfId="76" applyFont="1" applyFill="1" applyBorder="1" applyAlignment="1" applyProtection="1">
      <alignment horizontal="center" vertical="center" wrapText="1"/>
      <protection locked="0"/>
    </xf>
    <xf numFmtId="192" fontId="56" fillId="24" borderId="10" xfId="74" applyNumberFormat="1" applyFont="1" applyFill="1" applyBorder="1" applyAlignment="1" applyProtection="1">
      <alignment horizontal="center" vertical="center" wrapText="1"/>
      <protection/>
    </xf>
    <xf numFmtId="192" fontId="56" fillId="24" borderId="10" xfId="74" applyNumberFormat="1" applyFont="1" applyFill="1" applyBorder="1" applyAlignment="1" applyProtection="1">
      <alignment horizontal="center" vertical="center"/>
      <protection/>
    </xf>
    <xf numFmtId="192" fontId="0" fillId="24" borderId="10" xfId="76" applyNumberFormat="1" applyFont="1" applyFill="1" applyBorder="1" applyAlignment="1">
      <alignment vertical="center"/>
      <protection/>
    </xf>
    <xf numFmtId="0" fontId="33" fillId="24" borderId="12" xfId="76" applyFont="1" applyFill="1" applyBorder="1" applyAlignment="1" applyProtection="1">
      <alignment vertical="center" wrapText="1"/>
      <protection/>
    </xf>
    <xf numFmtId="0" fontId="56" fillId="24" borderId="12" xfId="76" applyFont="1" applyFill="1" applyBorder="1" applyAlignment="1" applyProtection="1">
      <alignment horizontal="center" vertical="center"/>
      <protection locked="0"/>
    </xf>
    <xf numFmtId="0" fontId="0" fillId="24" borderId="12" xfId="76" applyFont="1" applyFill="1" applyBorder="1" applyAlignment="1">
      <alignment horizontal="center" vertical="center" wrapText="1"/>
      <protection/>
    </xf>
    <xf numFmtId="192" fontId="56" fillId="0" borderId="10" xfId="74" applyNumberFormat="1" applyFont="1" applyBorder="1" applyAlignment="1" applyProtection="1">
      <alignment horizontal="center" vertical="center"/>
      <protection/>
    </xf>
    <xf numFmtId="192" fontId="56" fillId="24" borderId="12" xfId="74" applyNumberFormat="1" applyFont="1" applyFill="1" applyBorder="1" applyAlignment="1" applyProtection="1">
      <alignment horizontal="center" vertical="center"/>
      <protection/>
    </xf>
    <xf numFmtId="192" fontId="0" fillId="24" borderId="12" xfId="76" applyNumberFormat="1" applyFont="1" applyFill="1" applyBorder="1" applyAlignment="1">
      <alignment vertical="center"/>
      <protection/>
    </xf>
    <xf numFmtId="9" fontId="56" fillId="24" borderId="10" xfId="76" applyNumberFormat="1" applyFont="1" applyFill="1" applyBorder="1" applyAlignment="1" applyProtection="1">
      <alignment horizontal="center" vertical="center" wrapText="1"/>
      <protection locked="0"/>
    </xf>
    <xf numFmtId="192" fontId="0" fillId="0" borderId="10" xfId="76" applyNumberFormat="1" applyFont="1" applyBorder="1" applyAlignment="1">
      <alignment horizontal="center" vertical="center"/>
      <protection/>
    </xf>
    <xf numFmtId="0" fontId="33" fillId="0" borderId="10" xfId="76" applyFont="1" applyFill="1" applyBorder="1" applyAlignment="1" applyProtection="1">
      <alignment vertical="center" wrapText="1"/>
      <protection/>
    </xf>
    <xf numFmtId="0" fontId="34" fillId="24" borderId="10" xfId="76" applyFont="1" applyFill="1" applyBorder="1" applyAlignment="1" applyProtection="1">
      <alignment horizontal="center" vertical="center" wrapText="1"/>
      <protection locked="0"/>
    </xf>
    <xf numFmtId="0" fontId="0" fillId="0" borderId="10" xfId="76" applyFont="1" applyFill="1" applyBorder="1" applyAlignment="1">
      <alignment horizontal="center" vertical="center" wrapText="1"/>
      <protection/>
    </xf>
    <xf numFmtId="0" fontId="27" fillId="4" borderId="10" xfId="76" applyFont="1" applyFill="1" applyBorder="1" applyAlignment="1">
      <alignment vertical="center"/>
      <protection/>
    </xf>
    <xf numFmtId="192" fontId="27" fillId="4" borderId="10" xfId="76" applyNumberFormat="1" applyFont="1" applyFill="1" applyBorder="1" applyAlignment="1">
      <alignment vertical="center"/>
      <protection/>
    </xf>
    <xf numFmtId="196" fontId="27" fillId="4" borderId="10" xfId="76" applyNumberFormat="1" applyFont="1" applyFill="1" applyBorder="1" applyAlignment="1">
      <alignment vertical="center"/>
      <protection/>
    </xf>
    <xf numFmtId="0" fontId="27" fillId="0" borderId="0" xfId="76" applyFont="1" applyAlignment="1">
      <alignment vertical="center"/>
      <protection/>
    </xf>
    <xf numFmtId="0" fontId="0" fillId="0" borderId="0" xfId="76" applyBorder="1" applyAlignment="1">
      <alignment vertical="center"/>
      <protection/>
    </xf>
    <xf numFmtId="0" fontId="0" fillId="0" borderId="0" xfId="76" applyFill="1" applyAlignment="1">
      <alignment vertical="center"/>
      <protection/>
    </xf>
    <xf numFmtId="9" fontId="0" fillId="0" borderId="0" xfId="76" applyNumberFormat="1" applyAlignment="1">
      <alignment vertical="center"/>
      <protection/>
    </xf>
    <xf numFmtId="189" fontId="0" fillId="0" borderId="10" xfId="70" applyNumberFormat="1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vertical="center"/>
    </xf>
    <xf numFmtId="199" fontId="0" fillId="24" borderId="10" xfId="0" applyNumberFormat="1" applyFont="1" applyFill="1" applyBorder="1" applyAlignment="1">
      <alignment horizontal="center" vertical="center"/>
    </xf>
    <xf numFmtId="189" fontId="0" fillId="0" borderId="0" xfId="0" applyNumberFormat="1" applyAlignment="1">
      <alignment vertical="center"/>
    </xf>
    <xf numFmtId="192" fontId="56" fillId="24" borderId="10" xfId="71" applyNumberFormat="1" applyFont="1" applyFill="1" applyBorder="1" applyAlignment="1" applyProtection="1">
      <alignment horizontal="center" vertical="center"/>
      <protection/>
    </xf>
    <xf numFmtId="0" fontId="19" fillId="24" borderId="38" xfId="0" applyFont="1" applyFill="1" applyBorder="1" applyAlignment="1">
      <alignment vertical="center"/>
    </xf>
    <xf numFmtId="0" fontId="19" fillId="24" borderId="39" xfId="0" applyFont="1" applyFill="1" applyBorder="1" applyAlignment="1">
      <alignment vertical="center"/>
    </xf>
    <xf numFmtId="0" fontId="19" fillId="24" borderId="10" xfId="0" applyFont="1" applyFill="1" applyBorder="1" applyAlignment="1">
      <alignment vertical="center" wrapText="1"/>
    </xf>
    <xf numFmtId="0" fontId="19" fillId="24" borderId="40" xfId="0" applyFont="1" applyFill="1" applyBorder="1" applyAlignment="1">
      <alignment vertical="center"/>
    </xf>
    <xf numFmtId="192" fontId="0" fillId="24" borderId="10" xfId="76" applyNumberFormat="1" applyFont="1" applyFill="1" applyBorder="1" applyAlignment="1">
      <alignment horizontal="center" vertical="center"/>
      <protection/>
    </xf>
    <xf numFmtId="189" fontId="19" fillId="0" borderId="0" xfId="0" applyNumberFormat="1" applyFont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justify" vertical="center"/>
    </xf>
    <xf numFmtId="0" fontId="0" fillId="24" borderId="28" xfId="76" applyFont="1" applyFill="1" applyBorder="1" applyAlignment="1">
      <alignment horizontal="center" vertical="center" wrapText="1"/>
      <protection/>
    </xf>
    <xf numFmtId="0" fontId="24" fillId="24" borderId="10" xfId="76" applyFont="1" applyFill="1" applyBorder="1" applyAlignment="1" applyProtection="1">
      <alignment vertical="center" wrapText="1"/>
      <protection/>
    </xf>
    <xf numFmtId="9" fontId="56" fillId="24" borderId="10" xfId="79" applyFont="1" applyFill="1" applyBorder="1" applyAlignment="1" applyProtection="1">
      <alignment horizontal="center" vertical="center" wrapText="1"/>
      <protection locked="0"/>
    </xf>
    <xf numFmtId="188" fontId="57" fillId="0" borderId="10" xfId="66" applyNumberFormat="1" applyFont="1" applyFill="1" applyBorder="1" applyAlignment="1">
      <alignment vertical="center" wrapText="1"/>
    </xf>
    <xf numFmtId="188" fontId="22" fillId="0" borderId="10" xfId="66" applyNumberFormat="1" applyFont="1" applyFill="1" applyBorder="1" applyAlignment="1">
      <alignment vertical="center" wrapText="1"/>
    </xf>
    <xf numFmtId="189" fontId="22" fillId="0" borderId="10" xfId="61" applyNumberFormat="1" applyFont="1" applyFill="1" applyBorder="1" applyAlignment="1">
      <alignment horizontal="center" vertical="center"/>
    </xf>
    <xf numFmtId="0" fontId="0" fillId="24" borderId="28" xfId="76" applyFont="1" applyFill="1" applyBorder="1" applyAlignment="1">
      <alignment vertical="center" wrapText="1"/>
      <protection/>
    </xf>
    <xf numFmtId="0" fontId="33" fillId="24" borderId="28" xfId="76" applyFont="1" applyFill="1" applyBorder="1" applyAlignment="1" applyProtection="1">
      <alignment horizontal="left" vertical="center" wrapText="1"/>
      <protection/>
    </xf>
    <xf numFmtId="9" fontId="56" fillId="24" borderId="28" xfId="79" applyFont="1" applyFill="1" applyBorder="1" applyAlignment="1" applyProtection="1">
      <alignment horizontal="center" vertical="center"/>
      <protection locked="0"/>
    </xf>
    <xf numFmtId="9" fontId="56" fillId="24" borderId="28" xfId="79" applyFont="1" applyFill="1" applyBorder="1" applyAlignment="1" applyProtection="1">
      <alignment horizontal="center" vertical="center" wrapText="1"/>
      <protection locked="0"/>
    </xf>
    <xf numFmtId="192" fontId="56" fillId="24" borderId="28" xfId="74" applyNumberFormat="1" applyFont="1" applyFill="1" applyBorder="1" applyAlignment="1" applyProtection="1">
      <alignment horizontal="center" vertical="center"/>
      <protection/>
    </xf>
    <xf numFmtId="192" fontId="0" fillId="24" borderId="28" xfId="76" applyNumberFormat="1" applyFont="1" applyFill="1" applyBorder="1" applyAlignment="1">
      <alignment vertical="center"/>
      <protection/>
    </xf>
    <xf numFmtId="0" fontId="0" fillId="24" borderId="16" xfId="0" applyFont="1" applyFill="1" applyBorder="1" applyAlignment="1">
      <alignment vertical="center" wrapText="1"/>
    </xf>
    <xf numFmtId="0" fontId="58" fillId="0" borderId="0" xfId="0" applyFont="1" applyAlignment="1">
      <alignment wrapText="1"/>
    </xf>
    <xf numFmtId="0" fontId="59" fillId="2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vertical="center"/>
    </xf>
    <xf numFmtId="0" fontId="19" fillId="25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33" fillId="24" borderId="10" xfId="76" applyFont="1" applyFill="1" applyBorder="1" applyAlignment="1" applyProtection="1">
      <alignment horizontal="center" vertical="center" wrapText="1"/>
      <protection/>
    </xf>
    <xf numFmtId="170" fontId="33" fillId="24" borderId="10" xfId="74" applyFont="1" applyFill="1" applyBorder="1" applyAlignment="1" applyProtection="1">
      <alignment vertical="center" wrapText="1"/>
      <protection/>
    </xf>
    <xf numFmtId="9" fontId="33" fillId="24" borderId="10" xfId="79" applyFont="1" applyFill="1" applyBorder="1" applyAlignment="1" applyProtection="1">
      <alignment horizontal="center" vertical="center" wrapText="1"/>
      <protection/>
    </xf>
    <xf numFmtId="9" fontId="33" fillId="0" borderId="10" xfId="79" applyFont="1" applyFill="1" applyBorder="1" applyAlignment="1" applyProtection="1">
      <alignment horizontal="center" vertical="center" wrapText="1"/>
      <protection/>
    </xf>
    <xf numFmtId="170" fontId="27" fillId="4" borderId="10" xfId="76" applyNumberFormat="1" applyFont="1" applyFill="1" applyBorder="1" applyAlignment="1">
      <alignment vertical="center"/>
      <protection/>
    </xf>
    <xf numFmtId="0" fontId="33" fillId="26" borderId="10" xfId="76" applyFont="1" applyFill="1" applyBorder="1" applyAlignment="1" applyProtection="1">
      <alignment vertical="center" wrapText="1"/>
      <protection/>
    </xf>
    <xf numFmtId="9" fontId="33" fillId="26" borderId="10" xfId="79" applyFont="1" applyFill="1" applyBorder="1" applyAlignment="1" applyProtection="1">
      <alignment horizontal="center" vertical="center" wrapText="1"/>
      <protection/>
    </xf>
    <xf numFmtId="170" fontId="33" fillId="26" borderId="10" xfId="74" applyFont="1" applyFill="1" applyBorder="1" applyAlignment="1" applyProtection="1">
      <alignment vertical="center" wrapText="1"/>
      <protection/>
    </xf>
    <xf numFmtId="9" fontId="56" fillId="26" borderId="10" xfId="76" applyNumberFormat="1" applyFont="1" applyFill="1" applyBorder="1" applyAlignment="1" applyProtection="1">
      <alignment horizontal="center" vertical="center"/>
      <protection locked="0"/>
    </xf>
    <xf numFmtId="0" fontId="0" fillId="26" borderId="10" xfId="76" applyFont="1" applyFill="1" applyBorder="1" applyAlignment="1">
      <alignment horizontal="center" vertical="center" wrapText="1"/>
      <protection/>
    </xf>
    <xf numFmtId="9" fontId="56" fillId="26" borderId="10" xfId="76" applyNumberFormat="1" applyFont="1" applyFill="1" applyBorder="1" applyAlignment="1" applyProtection="1">
      <alignment horizontal="center" vertical="center" wrapText="1"/>
      <protection locked="0"/>
    </xf>
    <xf numFmtId="192" fontId="56" fillId="26" borderId="10" xfId="74" applyNumberFormat="1" applyFont="1" applyFill="1" applyBorder="1" applyAlignment="1" applyProtection="1">
      <alignment horizontal="center" vertical="center" wrapText="1"/>
      <protection/>
    </xf>
    <xf numFmtId="192" fontId="56" fillId="26" borderId="10" xfId="74" applyNumberFormat="1" applyFont="1" applyFill="1" applyBorder="1" applyAlignment="1" applyProtection="1">
      <alignment horizontal="center" vertical="center"/>
      <protection/>
    </xf>
    <xf numFmtId="192" fontId="0" fillId="26" borderId="10" xfId="76" applyNumberFormat="1" applyFont="1" applyFill="1" applyBorder="1" applyAlignment="1">
      <alignment vertical="center"/>
      <protection/>
    </xf>
    <xf numFmtId="0" fontId="33" fillId="26" borderId="10" xfId="76" applyFont="1" applyFill="1" applyBorder="1" applyAlignment="1" applyProtection="1">
      <alignment horizontal="center" vertical="center" wrapText="1"/>
      <protection/>
    </xf>
    <xf numFmtId="0" fontId="33" fillId="26" borderId="12" xfId="76" applyFont="1" applyFill="1" applyBorder="1" applyAlignment="1" applyProtection="1">
      <alignment vertical="center" wrapText="1"/>
      <protection/>
    </xf>
    <xf numFmtId="1" fontId="56" fillId="26" borderId="10" xfId="76" applyNumberFormat="1" applyFont="1" applyFill="1" applyBorder="1" applyAlignment="1" applyProtection="1">
      <alignment horizontal="center" vertical="center"/>
      <protection locked="0"/>
    </xf>
    <xf numFmtId="9" fontId="33" fillId="24" borderId="28" xfId="79" applyFont="1" applyFill="1" applyBorder="1" applyAlignment="1" applyProtection="1">
      <alignment horizontal="center" vertical="center" wrapText="1"/>
      <protection/>
    </xf>
    <xf numFmtId="170" fontId="33" fillId="24" borderId="28" xfId="74" applyFont="1" applyFill="1" applyBorder="1" applyAlignment="1" applyProtection="1">
      <alignment horizontal="left" vertical="center" wrapText="1"/>
      <protection/>
    </xf>
    <xf numFmtId="49" fontId="60" fillId="24" borderId="10" xfId="77" applyNumberFormat="1" applyFont="1" applyFill="1" applyBorder="1" applyAlignment="1">
      <alignment horizontal="center" vertical="center" wrapText="1"/>
      <protection/>
    </xf>
    <xf numFmtId="195" fontId="0" fillId="24" borderId="10" xfId="72" applyNumberFormat="1" applyFont="1" applyFill="1" applyBorder="1" applyAlignment="1">
      <alignment horizontal="center" vertical="center" wrapText="1"/>
    </xf>
    <xf numFmtId="43" fontId="0" fillId="24" borderId="0" xfId="69" applyNumberFormat="1" applyFont="1" applyFill="1" applyAlignment="1">
      <alignment vertical="center"/>
    </xf>
    <xf numFmtId="3" fontId="54" fillId="0" borderId="37" xfId="0" applyNumberFormat="1" applyFont="1" applyFill="1" applyBorder="1" applyAlignment="1">
      <alignment horizontal="right" vertical="center"/>
    </xf>
    <xf numFmtId="214" fontId="22" fillId="0" borderId="0" xfId="0" applyNumberFormat="1" applyFont="1" applyFill="1" applyAlignment="1">
      <alignment vertical="center"/>
    </xf>
    <xf numFmtId="49" fontId="61" fillId="0" borderId="10" xfId="0" applyNumberFormat="1" applyFont="1" applyFill="1" applyBorder="1" applyAlignment="1">
      <alignment horizontal="center" vertical="center" wrapText="1"/>
    </xf>
    <xf numFmtId="169" fontId="0" fillId="24" borderId="10" xfId="62" applyFont="1" applyFill="1" applyBorder="1" applyAlignment="1">
      <alignment horizontal="center" vertical="center"/>
    </xf>
    <xf numFmtId="169" fontId="0" fillId="0" borderId="0" xfId="0" applyNumberFormat="1" applyBorder="1" applyAlignment="1">
      <alignment vertical="center"/>
    </xf>
    <xf numFmtId="189" fontId="20" fillId="0" borderId="0" xfId="69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169" fontId="22" fillId="0" borderId="0" xfId="62" applyFont="1" applyBorder="1" applyAlignment="1">
      <alignment vertical="center"/>
    </xf>
    <xf numFmtId="169" fontId="22" fillId="0" borderId="0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169" fontId="22" fillId="0" borderId="0" xfId="62" applyFont="1" applyAlignment="1">
      <alignment vertical="center"/>
    </xf>
    <xf numFmtId="169" fontId="22" fillId="0" borderId="11" xfId="62" applyFont="1" applyBorder="1" applyAlignment="1">
      <alignment vertical="center"/>
    </xf>
    <xf numFmtId="189" fontId="22" fillId="0" borderId="0" xfId="0" applyNumberFormat="1" applyFont="1" applyAlignment="1">
      <alignment vertical="center"/>
    </xf>
    <xf numFmtId="0" fontId="0" fillId="24" borderId="10" xfId="0" applyFont="1" applyFill="1" applyBorder="1" applyAlignment="1">
      <alignment vertical="center" wrapText="1"/>
    </xf>
    <xf numFmtId="14" fontId="23" fillId="0" borderId="34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30" fillId="0" borderId="34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20" fillId="0" borderId="34" xfId="0" applyFont="1" applyBorder="1" applyAlignment="1">
      <alignment horizontal="right" vertical="center"/>
    </xf>
    <xf numFmtId="0" fontId="20" fillId="0" borderId="21" xfId="0" applyFont="1" applyBorder="1" applyAlignment="1">
      <alignment horizontal="right" vertical="center"/>
    </xf>
    <xf numFmtId="0" fontId="20" fillId="0" borderId="41" xfId="0" applyFont="1" applyBorder="1" applyAlignment="1">
      <alignment horizontal="right" vertical="center"/>
    </xf>
    <xf numFmtId="0" fontId="30" fillId="0" borderId="10" xfId="0" applyFont="1" applyBorder="1" applyAlignment="1">
      <alignment horizontal="center" vertical="center"/>
    </xf>
    <xf numFmtId="0" fontId="20" fillId="16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24" borderId="40" xfId="0" applyFill="1" applyBorder="1" applyAlignment="1">
      <alignment horizontal="center" vertical="center" wrapText="1"/>
    </xf>
    <xf numFmtId="0" fontId="0" fillId="24" borderId="35" xfId="0" applyFill="1" applyBorder="1" applyAlignment="1">
      <alignment horizontal="center" vertical="center" wrapText="1"/>
    </xf>
    <xf numFmtId="0" fontId="59" fillId="24" borderId="10" xfId="0" applyFont="1" applyFill="1" applyBorder="1" applyAlignment="1" applyProtection="1">
      <alignment horizontal="center" vertical="center" wrapText="1"/>
      <protection/>
    </xf>
    <xf numFmtId="189" fontId="0" fillId="0" borderId="10" xfId="70" applyNumberFormat="1" applyFont="1" applyFill="1" applyBorder="1" applyAlignment="1">
      <alignment horizontal="center" vertical="center" wrapText="1"/>
    </xf>
    <xf numFmtId="9" fontId="0" fillId="0" borderId="10" xfId="79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9" fontId="0" fillId="0" borderId="34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9" fontId="19" fillId="0" borderId="0" xfId="69" applyNumberFormat="1" applyFont="1" applyFill="1" applyBorder="1" applyAlignment="1">
      <alignment horizontal="center" vertical="center"/>
    </xf>
    <xf numFmtId="0" fontId="20" fillId="16" borderId="34" xfId="0" applyFont="1" applyFill="1" applyBorder="1" applyAlignment="1">
      <alignment horizontal="left" vertical="center" wrapText="1"/>
    </xf>
    <xf numFmtId="0" fontId="20" fillId="16" borderId="21" xfId="0" applyFont="1" applyFill="1" applyBorder="1" applyAlignment="1">
      <alignment horizontal="left" vertical="center" wrapText="1"/>
    </xf>
    <xf numFmtId="0" fontId="20" fillId="16" borderId="41" xfId="0" applyFont="1" applyFill="1" applyBorder="1" applyAlignment="1">
      <alignment horizontal="left" vertical="center" wrapText="1"/>
    </xf>
    <xf numFmtId="49" fontId="19" fillId="0" borderId="11" xfId="69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14" fontId="23" fillId="0" borderId="41" xfId="0" applyNumberFormat="1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0" fillId="16" borderId="12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0" fontId="20" fillId="24" borderId="28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1" fillId="24" borderId="43" xfId="0" applyFont="1" applyFill="1" applyBorder="1" applyAlignment="1">
      <alignment horizontal="center" vertical="center" wrapText="1"/>
    </xf>
    <xf numFmtId="0" fontId="21" fillId="24" borderId="44" xfId="0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right" vertical="center"/>
    </xf>
    <xf numFmtId="0" fontId="19" fillId="24" borderId="34" xfId="0" applyFont="1" applyFill="1" applyBorder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9" fillId="24" borderId="41" xfId="0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horizontal="left" vertical="center"/>
    </xf>
    <xf numFmtId="0" fontId="0" fillId="24" borderId="41" xfId="0" applyFill="1" applyBorder="1" applyAlignment="1">
      <alignment horizontal="left" vertical="center"/>
    </xf>
    <xf numFmtId="0" fontId="0" fillId="24" borderId="20" xfId="0" applyFill="1" applyBorder="1" applyAlignment="1">
      <alignment horizontal="left" vertical="center"/>
    </xf>
    <xf numFmtId="0" fontId="27" fillId="24" borderId="46" xfId="0" applyFont="1" applyFill="1" applyBorder="1" applyAlignment="1">
      <alignment horizontal="right" vertical="center"/>
    </xf>
    <xf numFmtId="0" fontId="27" fillId="24" borderId="38" xfId="0" applyFont="1" applyFill="1" applyBorder="1" applyAlignment="1">
      <alignment horizontal="right" vertical="center"/>
    </xf>
    <xf numFmtId="0" fontId="27" fillId="24" borderId="42" xfId="0" applyFont="1" applyFill="1" applyBorder="1" applyAlignment="1">
      <alignment horizontal="right" vertical="center"/>
    </xf>
    <xf numFmtId="0" fontId="19" fillId="24" borderId="40" xfId="0" applyFont="1" applyFill="1" applyBorder="1" applyAlignment="1">
      <alignment horizontal="center" vertical="center"/>
    </xf>
    <xf numFmtId="0" fontId="19" fillId="24" borderId="38" xfId="0" applyFont="1" applyFill="1" applyBorder="1" applyAlignment="1">
      <alignment horizontal="center" vertical="center"/>
    </xf>
    <xf numFmtId="0" fontId="19" fillId="24" borderId="39" xfId="0" applyFont="1" applyFill="1" applyBorder="1" applyAlignment="1">
      <alignment horizontal="center" vertical="center"/>
    </xf>
    <xf numFmtId="0" fontId="20" fillId="24" borderId="47" xfId="0" applyFont="1" applyFill="1" applyBorder="1" applyAlignment="1">
      <alignment horizontal="center" vertical="center" wrapText="1"/>
    </xf>
    <xf numFmtId="0" fontId="20" fillId="24" borderId="48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20" fillId="24" borderId="3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49" xfId="69" applyNumberFormat="1" applyFont="1" applyFill="1" applyBorder="1" applyAlignment="1">
      <alignment horizontal="center" vertical="center" wrapText="1"/>
    </xf>
    <xf numFmtId="189" fontId="20" fillId="24" borderId="12" xfId="69" applyNumberFormat="1" applyFont="1" applyFill="1" applyBorder="1" applyAlignment="1">
      <alignment horizontal="center" vertical="center" wrapText="1"/>
    </xf>
    <xf numFmtId="189" fontId="20" fillId="24" borderId="28" xfId="69" applyNumberFormat="1" applyFont="1" applyFill="1" applyBorder="1" applyAlignment="1">
      <alignment horizontal="center" vertical="center" wrapText="1"/>
    </xf>
    <xf numFmtId="0" fontId="27" fillId="24" borderId="50" xfId="0" applyFont="1" applyFill="1" applyBorder="1" applyAlignment="1">
      <alignment horizontal="right" vertical="center"/>
    </xf>
    <xf numFmtId="0" fontId="27" fillId="24" borderId="23" xfId="0" applyFont="1" applyFill="1" applyBorder="1" applyAlignment="1">
      <alignment horizontal="right" vertical="center"/>
    </xf>
    <xf numFmtId="0" fontId="27" fillId="24" borderId="24" xfId="0" applyFont="1" applyFill="1" applyBorder="1" applyAlignment="1">
      <alignment horizontal="right" vertical="center"/>
    </xf>
    <xf numFmtId="0" fontId="0" fillId="24" borderId="20" xfId="0" applyFont="1" applyFill="1" applyBorder="1" applyAlignment="1">
      <alignment vertical="center"/>
    </xf>
    <xf numFmtId="0" fontId="0" fillId="24" borderId="41" xfId="0" applyFill="1" applyBorder="1" applyAlignment="1">
      <alignment vertical="center"/>
    </xf>
    <xf numFmtId="0" fontId="0" fillId="24" borderId="20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0" fillId="24" borderId="41" xfId="0" applyFill="1" applyBorder="1" applyAlignment="1">
      <alignment horizontal="center" vertical="center"/>
    </xf>
    <xf numFmtId="0" fontId="19" fillId="24" borderId="22" xfId="0" applyFont="1" applyFill="1" applyBorder="1" applyAlignment="1">
      <alignment horizontal="center" vertical="center"/>
    </xf>
    <xf numFmtId="0" fontId="19" fillId="24" borderId="23" xfId="0" applyFont="1" applyFill="1" applyBorder="1" applyAlignment="1">
      <alignment horizontal="center" vertical="center"/>
    </xf>
    <xf numFmtId="0" fontId="19" fillId="24" borderId="51" xfId="0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vertical="center" wrapText="1"/>
    </xf>
    <xf numFmtId="0" fontId="0" fillId="24" borderId="41" xfId="0" applyFill="1" applyBorder="1" applyAlignment="1">
      <alignment vertical="center" wrapText="1"/>
    </xf>
    <xf numFmtId="0" fontId="0" fillId="24" borderId="10" xfId="0" applyFont="1" applyFill="1" applyBorder="1" applyAlignment="1">
      <alignment vertical="center"/>
    </xf>
    <xf numFmtId="0" fontId="62" fillId="24" borderId="52" xfId="0" applyFont="1" applyFill="1" applyBorder="1" applyAlignment="1">
      <alignment horizontal="left" vertical="center"/>
    </xf>
    <xf numFmtId="0" fontId="62" fillId="24" borderId="44" xfId="0" applyFont="1" applyFill="1" applyBorder="1" applyAlignment="1">
      <alignment horizontal="left" vertical="center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41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0" fillId="24" borderId="21" xfId="0" applyFill="1" applyBorder="1" applyAlignment="1">
      <alignment horizontal="left" vertical="center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189" fontId="21" fillId="24" borderId="10" xfId="69" applyNumberFormat="1" applyFont="1" applyFill="1" applyBorder="1" applyAlignment="1">
      <alignment horizontal="center" vertical="center" wrapText="1"/>
    </xf>
    <xf numFmtId="189" fontId="20" fillId="24" borderId="10" xfId="69" applyNumberFormat="1" applyFont="1" applyFill="1" applyBorder="1" applyAlignment="1">
      <alignment horizontal="center" vertical="center" wrapText="1"/>
    </xf>
    <xf numFmtId="0" fontId="21" fillId="24" borderId="34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1" fillId="24" borderId="53" xfId="0" applyFont="1" applyFill="1" applyBorder="1" applyAlignment="1">
      <alignment horizontal="center" vertical="center" wrapText="1"/>
    </xf>
    <xf numFmtId="0" fontId="20" fillId="24" borderId="10" xfId="69" applyNumberFormat="1" applyFont="1" applyFill="1" applyBorder="1" applyAlignment="1">
      <alignment horizontal="center" vertical="center" wrapText="1"/>
    </xf>
    <xf numFmtId="0" fontId="24" fillId="24" borderId="40" xfId="0" applyFont="1" applyFill="1" applyBorder="1" applyAlignment="1">
      <alignment horizontal="center" vertical="center" wrapText="1"/>
    </xf>
    <xf numFmtId="0" fontId="24" fillId="24" borderId="38" xfId="0" applyFont="1" applyFill="1" applyBorder="1" applyAlignment="1">
      <alignment horizontal="center" vertical="center" wrapText="1"/>
    </xf>
    <xf numFmtId="0" fontId="24" fillId="24" borderId="42" xfId="0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36" xfId="0" applyFont="1" applyFill="1" applyBorder="1" applyAlignment="1">
      <alignment horizontal="center" vertical="center" wrapText="1"/>
    </xf>
    <xf numFmtId="0" fontId="25" fillId="24" borderId="22" xfId="0" applyFont="1" applyFill="1" applyBorder="1" applyAlignment="1">
      <alignment horizontal="center" vertical="center" wrapText="1"/>
    </xf>
    <xf numFmtId="0" fontId="25" fillId="24" borderId="23" xfId="0" applyFont="1" applyFill="1" applyBorder="1" applyAlignment="1">
      <alignment horizontal="center" vertical="center" wrapText="1"/>
    </xf>
    <xf numFmtId="0" fontId="25" fillId="24" borderId="24" xfId="0" applyFont="1" applyFill="1" applyBorder="1" applyAlignment="1">
      <alignment horizontal="center" vertical="center" wrapText="1"/>
    </xf>
    <xf numFmtId="0" fontId="0" fillId="24" borderId="43" xfId="0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center" vertical="center" wrapText="1"/>
    </xf>
    <xf numFmtId="0" fontId="25" fillId="24" borderId="53" xfId="0" applyFont="1" applyFill="1" applyBorder="1" applyAlignment="1">
      <alignment horizontal="center" vertical="center" wrapText="1"/>
    </xf>
    <xf numFmtId="0" fontId="18" fillId="24" borderId="54" xfId="0" applyFont="1" applyFill="1" applyBorder="1" applyAlignment="1">
      <alignment horizontal="center" vertical="center" wrapText="1"/>
    </xf>
    <xf numFmtId="0" fontId="18" fillId="24" borderId="55" xfId="0" applyFont="1" applyFill="1" applyBorder="1" applyAlignment="1">
      <alignment horizontal="center" vertical="center" wrapText="1"/>
    </xf>
    <xf numFmtId="0" fontId="18" fillId="24" borderId="56" xfId="0" applyFont="1" applyFill="1" applyBorder="1" applyAlignment="1">
      <alignment horizontal="center" vertical="center" wrapText="1"/>
    </xf>
    <xf numFmtId="0" fontId="18" fillId="24" borderId="57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0" fontId="24" fillId="24" borderId="58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37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0" fillId="24" borderId="10" xfId="0" applyNumberFormat="1" applyFont="1" applyFill="1" applyBorder="1" applyAlignment="1">
      <alignment horizontal="center" vertical="center" wrapText="1"/>
    </xf>
    <xf numFmtId="0" fontId="20" fillId="24" borderId="46" xfId="0" applyFont="1" applyFill="1" applyBorder="1" applyAlignment="1">
      <alignment horizontal="center" vertical="center"/>
    </xf>
    <xf numFmtId="0" fontId="20" fillId="24" borderId="42" xfId="0" applyFont="1" applyFill="1" applyBorder="1" applyAlignment="1">
      <alignment horizontal="center" vertical="center"/>
    </xf>
    <xf numFmtId="0" fontId="20" fillId="24" borderId="26" xfId="0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center" vertical="center"/>
    </xf>
    <xf numFmtId="0" fontId="20" fillId="24" borderId="29" xfId="0" applyFont="1" applyFill="1" applyBorder="1" applyAlignment="1">
      <alignment horizontal="left" vertical="center"/>
    </xf>
    <xf numFmtId="0" fontId="20" fillId="24" borderId="18" xfId="0" applyFont="1" applyFill="1" applyBorder="1" applyAlignment="1">
      <alignment horizontal="left" vertical="center"/>
    </xf>
    <xf numFmtId="14" fontId="25" fillId="24" borderId="22" xfId="0" applyNumberFormat="1" applyFont="1" applyFill="1" applyBorder="1" applyAlignment="1">
      <alignment horizontal="center" vertical="center" wrapText="1"/>
    </xf>
    <xf numFmtId="14" fontId="25" fillId="24" borderId="23" xfId="0" applyNumberFormat="1" applyFont="1" applyFill="1" applyBorder="1" applyAlignment="1">
      <alignment horizontal="center" vertical="center" wrapText="1"/>
    </xf>
    <xf numFmtId="14" fontId="25" fillId="24" borderId="51" xfId="0" applyNumberFormat="1" applyFont="1" applyFill="1" applyBorder="1" applyAlignment="1">
      <alignment horizontal="center" vertical="center" wrapText="1"/>
    </xf>
    <xf numFmtId="0" fontId="20" fillId="24" borderId="52" xfId="0" applyFont="1" applyFill="1" applyBorder="1" applyAlignment="1">
      <alignment horizontal="left" vertical="center"/>
    </xf>
    <xf numFmtId="0" fontId="20" fillId="24" borderId="44" xfId="0" applyFont="1" applyFill="1" applyBorder="1" applyAlignment="1">
      <alignment horizontal="left" vertical="center"/>
    </xf>
    <xf numFmtId="0" fontId="23" fillId="24" borderId="59" xfId="0" applyFont="1" applyFill="1" applyBorder="1" applyAlignment="1">
      <alignment horizontal="center" vertical="center"/>
    </xf>
    <xf numFmtId="0" fontId="23" fillId="24" borderId="60" xfId="0" applyFont="1" applyFill="1" applyBorder="1" applyAlignment="1">
      <alignment horizontal="center" vertical="center"/>
    </xf>
    <xf numFmtId="0" fontId="20" fillId="24" borderId="46" xfId="0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center" vertical="center" wrapText="1"/>
    </xf>
    <xf numFmtId="189" fontId="20" fillId="24" borderId="28" xfId="69" applyNumberFormat="1" applyFont="1" applyFill="1" applyBorder="1" applyAlignment="1">
      <alignment horizontal="center" vertical="center"/>
    </xf>
    <xf numFmtId="189" fontId="20" fillId="24" borderId="12" xfId="69" applyNumberFormat="1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left" vertical="center"/>
    </xf>
    <xf numFmtId="0" fontId="27" fillId="24" borderId="21" xfId="0" applyFont="1" applyFill="1" applyBorder="1" applyAlignment="1">
      <alignment horizontal="left" vertical="center"/>
    </xf>
    <xf numFmtId="189" fontId="21" fillId="24" borderId="49" xfId="69" applyNumberFormat="1" applyFont="1" applyFill="1" applyBorder="1" applyAlignment="1">
      <alignment horizontal="center" vertical="center" wrapText="1"/>
    </xf>
    <xf numFmtId="189" fontId="21" fillId="24" borderId="12" xfId="69" applyNumberFormat="1" applyFont="1" applyFill="1" applyBorder="1" applyAlignment="1">
      <alignment horizontal="center" vertical="center" wrapText="1"/>
    </xf>
    <xf numFmtId="0" fontId="19" fillId="24" borderId="53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justify" vertical="center" wrapText="1"/>
    </xf>
    <xf numFmtId="0" fontId="29" fillId="0" borderId="41" xfId="0" applyFont="1" applyFill="1" applyBorder="1" applyAlignment="1">
      <alignment horizontal="justify" vertical="center" wrapText="1"/>
    </xf>
    <xf numFmtId="0" fontId="27" fillId="0" borderId="34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right" vertical="center"/>
    </xf>
    <xf numFmtId="0" fontId="27" fillId="0" borderId="21" xfId="0" applyFont="1" applyFill="1" applyBorder="1" applyAlignment="1">
      <alignment horizontal="right" vertical="center"/>
    </xf>
    <xf numFmtId="0" fontId="27" fillId="0" borderId="41" xfId="0" applyFont="1" applyFill="1" applyBorder="1" applyAlignment="1">
      <alignment horizontal="right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3" fontId="22" fillId="0" borderId="34" xfId="77" applyNumberFormat="1" applyFont="1" applyBorder="1" applyAlignment="1">
      <alignment horizontal="left" vertical="center" wrapText="1"/>
      <protection/>
    </xf>
    <xf numFmtId="3" fontId="22" fillId="0" borderId="41" xfId="77" applyNumberFormat="1" applyFont="1" applyBorder="1" applyAlignment="1">
      <alignment horizontal="left" vertical="center" wrapText="1"/>
      <protection/>
    </xf>
    <xf numFmtId="9" fontId="20" fillId="24" borderId="10" xfId="79" applyFont="1" applyFill="1" applyBorder="1" applyAlignment="1">
      <alignment horizontal="center" vertical="center" wrapText="1"/>
    </xf>
    <xf numFmtId="1" fontId="20" fillId="24" borderId="10" xfId="79" applyNumberFormat="1" applyFont="1" applyFill="1" applyBorder="1" applyAlignment="1">
      <alignment horizontal="center" vertical="center" wrapText="1"/>
    </xf>
    <xf numFmtId="0" fontId="59" fillId="0" borderId="34" xfId="76" applyFont="1" applyFill="1" applyBorder="1" applyAlignment="1" applyProtection="1">
      <alignment horizontal="center" vertical="center" wrapText="1"/>
      <protection/>
    </xf>
    <xf numFmtId="0" fontId="59" fillId="0" borderId="21" xfId="76" applyFont="1" applyFill="1" applyBorder="1" applyAlignment="1" applyProtection="1">
      <alignment horizontal="center" vertical="center" wrapText="1"/>
      <protection/>
    </xf>
    <xf numFmtId="0" fontId="59" fillId="0" borderId="41" xfId="76" applyFont="1" applyFill="1" applyBorder="1" applyAlignment="1" applyProtection="1">
      <alignment horizontal="center" vertical="center" wrapText="1"/>
      <protection/>
    </xf>
    <xf numFmtId="0" fontId="27" fillId="4" borderId="34" xfId="76" applyFont="1" applyFill="1" applyBorder="1" applyAlignment="1">
      <alignment horizontal="center" vertical="center"/>
      <protection/>
    </xf>
    <xf numFmtId="0" fontId="27" fillId="4" borderId="21" xfId="76" applyFont="1" applyFill="1" applyBorder="1" applyAlignment="1">
      <alignment horizontal="center" vertical="center"/>
      <protection/>
    </xf>
    <xf numFmtId="0" fontId="27" fillId="4" borderId="41" xfId="76" applyFont="1" applyFill="1" applyBorder="1" applyAlignment="1">
      <alignment horizontal="center" vertical="center"/>
      <protection/>
    </xf>
    <xf numFmtId="192" fontId="27" fillId="4" borderId="34" xfId="79" applyNumberFormat="1" applyFont="1" applyFill="1" applyBorder="1" applyAlignment="1">
      <alignment horizontal="center" vertical="center"/>
    </xf>
    <xf numFmtId="9" fontId="27" fillId="4" borderId="41" xfId="79" applyFont="1" applyFill="1" applyBorder="1" applyAlignment="1">
      <alignment horizontal="center" vertical="center"/>
    </xf>
    <xf numFmtId="0" fontId="63" fillId="24" borderId="28" xfId="76" applyFont="1" applyFill="1" applyBorder="1" applyAlignment="1">
      <alignment horizontal="center" vertical="center" wrapText="1"/>
      <protection/>
    </xf>
    <xf numFmtId="0" fontId="63" fillId="24" borderId="61" xfId="76" applyFont="1" applyFill="1" applyBorder="1" applyAlignment="1">
      <alignment horizontal="center" vertical="center" wrapText="1"/>
      <protection/>
    </xf>
    <xf numFmtId="0" fontId="63" fillId="24" borderId="12" xfId="76" applyFont="1" applyFill="1" applyBorder="1" applyAlignment="1">
      <alignment horizontal="center" vertical="center" wrapText="1"/>
      <protection/>
    </xf>
    <xf numFmtId="0" fontId="64" fillId="0" borderId="34" xfId="76" applyFont="1" applyFill="1" applyBorder="1" applyAlignment="1" applyProtection="1">
      <alignment horizontal="center" vertical="center" wrapText="1"/>
      <protection/>
    </xf>
    <xf numFmtId="0" fontId="64" fillId="0" borderId="21" xfId="76" applyFont="1" applyFill="1" applyBorder="1" applyAlignment="1" applyProtection="1">
      <alignment horizontal="center" vertical="center" wrapText="1"/>
      <protection/>
    </xf>
    <xf numFmtId="0" fontId="64" fillId="0" borderId="41" xfId="76" applyFont="1" applyFill="1" applyBorder="1" applyAlignment="1" applyProtection="1">
      <alignment horizontal="center" vertical="center" wrapText="1"/>
      <protection/>
    </xf>
    <xf numFmtId="1" fontId="0" fillId="0" borderId="34" xfId="79" applyNumberFormat="1" applyFont="1" applyFill="1" applyBorder="1" applyAlignment="1">
      <alignment horizontal="center" vertical="center" wrapText="1"/>
    </xf>
    <xf numFmtId="1" fontId="0" fillId="0" borderId="41" xfId="79" applyNumberFormat="1" applyFont="1" applyFill="1" applyBorder="1" applyAlignment="1">
      <alignment horizontal="center" vertical="center" wrapText="1"/>
    </xf>
    <xf numFmtId="1" fontId="20" fillId="0" borderId="10" xfId="79" applyNumberFormat="1" applyFont="1" applyBorder="1" applyAlignment="1">
      <alignment horizontal="center" vertical="center" wrapText="1"/>
    </xf>
    <xf numFmtId="0" fontId="63" fillId="24" borderId="10" xfId="76" applyFont="1" applyFill="1" applyBorder="1" applyAlignment="1">
      <alignment horizontal="center" vertical="center" wrapText="1"/>
      <protection/>
    </xf>
    <xf numFmtId="0" fontId="59" fillId="24" borderId="10" xfId="76" applyFont="1" applyFill="1" applyBorder="1" applyAlignment="1" applyProtection="1">
      <alignment horizontal="center" vertical="center" wrapText="1"/>
      <protection/>
    </xf>
    <xf numFmtId="0" fontId="0" fillId="0" borderId="28" xfId="76" applyFont="1" applyBorder="1" applyAlignment="1">
      <alignment horizontal="center" vertical="center" wrapText="1"/>
      <protection/>
    </xf>
    <xf numFmtId="0" fontId="0" fillId="0" borderId="61" xfId="76" applyFont="1" applyBorder="1" applyAlignment="1">
      <alignment horizontal="center" vertical="center" wrapText="1"/>
      <protection/>
    </xf>
    <xf numFmtId="0" fontId="0" fillId="0" borderId="12" xfId="76" applyFont="1" applyBorder="1" applyAlignment="1">
      <alignment horizontal="center" vertical="center" wrapText="1"/>
      <protection/>
    </xf>
    <xf numFmtId="0" fontId="0" fillId="26" borderId="28" xfId="76" applyFont="1" applyFill="1" applyBorder="1" applyAlignment="1">
      <alignment horizontal="center" vertical="center" wrapText="1"/>
      <protection/>
    </xf>
    <xf numFmtId="0" fontId="0" fillId="26" borderId="12" xfId="76" applyFont="1" applyFill="1" applyBorder="1" applyAlignment="1">
      <alignment horizontal="center" vertical="center" wrapText="1"/>
      <protection/>
    </xf>
    <xf numFmtId="0" fontId="59" fillId="26" borderId="34" xfId="76" applyFont="1" applyFill="1" applyBorder="1" applyAlignment="1" applyProtection="1">
      <alignment horizontal="center" vertical="center" wrapText="1"/>
      <protection/>
    </xf>
    <xf numFmtId="0" fontId="59" fillId="26" borderId="21" xfId="76" applyFont="1" applyFill="1" applyBorder="1" applyAlignment="1" applyProtection="1">
      <alignment horizontal="center" vertical="center" wrapText="1"/>
      <protection/>
    </xf>
    <xf numFmtId="0" fontId="59" fillId="26" borderId="41" xfId="76" applyFont="1" applyFill="1" applyBorder="1" applyAlignment="1" applyProtection="1">
      <alignment horizontal="center" vertical="center" wrapText="1"/>
      <protection/>
    </xf>
    <xf numFmtId="9" fontId="20" fillId="26" borderId="10" xfId="79" applyFont="1" applyFill="1" applyBorder="1" applyAlignment="1">
      <alignment horizontal="center" vertical="center" wrapText="1"/>
    </xf>
    <xf numFmtId="1" fontId="20" fillId="26" borderId="10" xfId="79" applyNumberFormat="1" applyFont="1" applyFill="1" applyBorder="1" applyAlignment="1">
      <alignment horizontal="center" vertical="center" wrapText="1"/>
    </xf>
    <xf numFmtId="0" fontId="20" fillId="0" borderId="10" xfId="76" applyFont="1" applyBorder="1" applyAlignment="1">
      <alignment horizontal="center" vertical="center" wrapText="1"/>
      <protection/>
    </xf>
    <xf numFmtId="0" fontId="59" fillId="24" borderId="40" xfId="76" applyFont="1" applyFill="1" applyBorder="1" applyAlignment="1" applyProtection="1">
      <alignment horizontal="center" vertical="center" wrapText="1"/>
      <protection/>
    </xf>
    <xf numFmtId="0" fontId="59" fillId="24" borderId="38" xfId="76" applyFont="1" applyFill="1" applyBorder="1" applyAlignment="1" applyProtection="1">
      <alignment horizontal="center" vertical="center" wrapText="1"/>
      <protection/>
    </xf>
    <xf numFmtId="0" fontId="59" fillId="24" borderId="42" xfId="76" applyFont="1" applyFill="1" applyBorder="1" applyAlignment="1" applyProtection="1">
      <alignment horizontal="center" vertical="center" wrapText="1"/>
      <protection/>
    </xf>
    <xf numFmtId="9" fontId="20" fillId="24" borderId="28" xfId="79" applyFont="1" applyFill="1" applyBorder="1" applyAlignment="1">
      <alignment horizontal="center" vertical="center" wrapText="1"/>
    </xf>
    <xf numFmtId="192" fontId="0" fillId="0" borderId="10" xfId="76" applyNumberFormat="1" applyFont="1" applyBorder="1" applyAlignment="1">
      <alignment horizontal="center" vertical="center"/>
      <protection/>
    </xf>
    <xf numFmtId="0" fontId="0" fillId="0" borderId="10" xfId="76" applyFont="1" applyBorder="1" applyAlignment="1">
      <alignment horizontal="center" vertical="center"/>
      <protection/>
    </xf>
    <xf numFmtId="9" fontId="0" fillId="0" borderId="34" xfId="79" applyFont="1" applyFill="1" applyBorder="1" applyAlignment="1">
      <alignment horizontal="center" vertical="center" wrapText="1"/>
    </xf>
    <xf numFmtId="9" fontId="0" fillId="0" borderId="41" xfId="79" applyFont="1" applyFill="1" applyBorder="1" applyAlignment="1">
      <alignment horizontal="center" vertical="center" wrapText="1"/>
    </xf>
    <xf numFmtId="170" fontId="33" fillId="24" borderId="28" xfId="74" applyFont="1" applyFill="1" applyBorder="1" applyAlignment="1" applyProtection="1">
      <alignment horizontal="center" vertical="center" wrapText="1"/>
      <protection/>
    </xf>
    <xf numFmtId="170" fontId="33" fillId="24" borderId="61" xfId="74" applyFont="1" applyFill="1" applyBorder="1" applyAlignment="1" applyProtection="1">
      <alignment horizontal="center" vertical="center" wrapText="1"/>
      <protection/>
    </xf>
    <xf numFmtId="170" fontId="33" fillId="24" borderId="12" xfId="74" applyFont="1" applyFill="1" applyBorder="1" applyAlignment="1" applyProtection="1">
      <alignment horizontal="center" vertical="center" wrapText="1"/>
      <protection/>
    </xf>
    <xf numFmtId="0" fontId="59" fillId="24" borderId="37" xfId="76" applyFont="1" applyFill="1" applyBorder="1" applyAlignment="1" applyProtection="1">
      <alignment horizontal="center" vertical="center" wrapText="1"/>
      <protection/>
    </xf>
    <xf numFmtId="0" fontId="59" fillId="24" borderId="11" xfId="76" applyFont="1" applyFill="1" applyBorder="1" applyAlignment="1" applyProtection="1">
      <alignment horizontal="center" vertical="center" wrapText="1"/>
      <protection/>
    </xf>
    <xf numFmtId="0" fontId="59" fillId="24" borderId="30" xfId="76" applyFont="1" applyFill="1" applyBorder="1" applyAlignment="1" applyProtection="1">
      <alignment horizontal="center" vertical="center" wrapText="1"/>
      <protection/>
    </xf>
    <xf numFmtId="1" fontId="20" fillId="24" borderId="12" xfId="79" applyNumberFormat="1" applyFont="1" applyFill="1" applyBorder="1" applyAlignment="1">
      <alignment horizontal="center" vertical="center" wrapText="1"/>
    </xf>
    <xf numFmtId="0" fontId="20" fillId="0" borderId="10" xfId="76" applyFont="1" applyFill="1" applyBorder="1" applyAlignment="1">
      <alignment horizontal="center" vertical="center" wrapText="1"/>
      <protection/>
    </xf>
    <xf numFmtId="0" fontId="20" fillId="0" borderId="28" xfId="76" applyFont="1" applyFill="1" applyBorder="1" applyAlignment="1">
      <alignment horizontal="center" vertical="center" wrapText="1"/>
      <protection/>
    </xf>
    <xf numFmtId="0" fontId="20" fillId="0" borderId="61" xfId="76" applyFont="1" applyFill="1" applyBorder="1" applyAlignment="1">
      <alignment horizontal="center" vertical="center" wrapText="1"/>
      <protection/>
    </xf>
    <xf numFmtId="0" fontId="20" fillId="0" borderId="12" xfId="76" applyFont="1" applyFill="1" applyBorder="1" applyAlignment="1">
      <alignment horizontal="center" vertical="center" wrapText="1"/>
      <protection/>
    </xf>
    <xf numFmtId="0" fontId="20" fillId="0" borderId="10" xfId="76" applyFont="1" applyBorder="1" applyAlignment="1">
      <alignment horizontal="left" vertical="center"/>
      <protection/>
    </xf>
    <xf numFmtId="0" fontId="24" fillId="0" borderId="10" xfId="76" applyFont="1" applyBorder="1" applyAlignment="1">
      <alignment horizontal="left" vertical="center" wrapText="1"/>
      <protection/>
    </xf>
    <xf numFmtId="0" fontId="0" fillId="0" borderId="10" xfId="76" applyFont="1" applyBorder="1" applyAlignment="1">
      <alignment horizontal="left" vertical="center"/>
      <protection/>
    </xf>
    <xf numFmtId="0" fontId="0" fillId="0" borderId="10" xfId="76" applyFont="1" applyBorder="1" applyAlignment="1">
      <alignment horizontal="left" vertical="center" wrapText="1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18" fillId="0" borderId="10" xfId="76" applyFont="1" applyBorder="1" applyAlignment="1">
      <alignment horizontal="left" vertical="center" wrapText="1"/>
      <protection/>
    </xf>
    <xf numFmtId="0" fontId="0" fillId="0" borderId="10" xfId="76" applyBorder="1" applyAlignment="1">
      <alignment horizontal="center" vertical="center"/>
      <protection/>
    </xf>
    <xf numFmtId="0" fontId="24" fillId="0" borderId="10" xfId="76" applyFont="1" applyBorder="1" applyAlignment="1">
      <alignment horizontal="center" vertical="center" wrapText="1"/>
      <protection/>
    </xf>
    <xf numFmtId="0" fontId="19" fillId="0" borderId="10" xfId="76" applyFont="1" applyBorder="1" applyAlignment="1">
      <alignment horizontal="center" vertical="center" wrapText="1"/>
      <protection/>
    </xf>
    <xf numFmtId="0" fontId="0" fillId="0" borderId="10" xfId="76" applyFont="1" applyBorder="1" applyAlignment="1">
      <alignment horizontal="center" vertical="center" wrapText="1"/>
      <protection/>
    </xf>
    <xf numFmtId="0" fontId="25" fillId="0" borderId="10" xfId="76" applyFont="1" applyBorder="1" applyAlignment="1">
      <alignment horizontal="center" vertical="center" wrapText="1"/>
      <protection/>
    </xf>
    <xf numFmtId="14" fontId="25" fillId="0" borderId="10" xfId="76" applyNumberFormat="1" applyFont="1" applyBorder="1" applyAlignment="1">
      <alignment horizontal="center" vertical="center"/>
      <protection/>
    </xf>
  </cellXfs>
  <cellStyles count="7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o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Hyperlink" xfId="58"/>
    <cellStyle name="Followed Hyperlink" xfId="59"/>
    <cellStyle name="Incorrecto" xfId="60"/>
    <cellStyle name="Comma" xfId="61"/>
    <cellStyle name="Comma [0]" xfId="62"/>
    <cellStyle name="Millares [0] 2" xfId="63"/>
    <cellStyle name="Millares [0]_3-SISTEMA DESARROLLO ADMINISTRATIVO-POA 2008-1" xfId="64"/>
    <cellStyle name="Millares 2" xfId="65"/>
    <cellStyle name="Millares 5" xfId="66"/>
    <cellStyle name="Millares_3-SISTEMA DESARROLLO ADMINISTRATIVO-POA 2008-1" xfId="67"/>
    <cellStyle name="Millares_Copia de MATRICES OPERATIVAS PROYECTOS PAT 07-09-AJUSTADAS-2008" xfId="68"/>
    <cellStyle name="Millares_FORMATO POA" xfId="69"/>
    <cellStyle name="Millares_Libro2" xfId="70"/>
    <cellStyle name="Currency" xfId="71"/>
    <cellStyle name="Currency [0]" xfId="72"/>
    <cellStyle name="Moneda [0] 2" xfId="73"/>
    <cellStyle name="Moneda 2" xfId="74"/>
    <cellStyle name="Neutral" xfId="75"/>
    <cellStyle name="Normal 2" xfId="76"/>
    <cellStyle name="Normal 3" xfId="77"/>
    <cellStyle name="Notas" xfId="78"/>
    <cellStyle name="Percent" xfId="79"/>
    <cellStyle name="Salida" xfId="80"/>
    <cellStyle name="Texto de advertencia" xfId="81"/>
    <cellStyle name="Texto explicativo" xfId="82"/>
    <cellStyle name="Título" xfId="83"/>
    <cellStyle name="Título 2" xfId="84"/>
    <cellStyle name="Título 3" xfId="85"/>
    <cellStyle name="Total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1038225</xdr:colOff>
      <xdr:row>3</xdr:row>
      <xdr:rowOff>285750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247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95250</xdr:rowOff>
    </xdr:from>
    <xdr:to>
      <xdr:col>0</xdr:col>
      <xdr:colOff>1790700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5250"/>
          <a:ext cx="1343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1228725</xdr:colOff>
      <xdr:row>3</xdr:row>
      <xdr:rowOff>190500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38100</xdr:rowOff>
    </xdr:from>
    <xdr:to>
      <xdr:col>1</xdr:col>
      <xdr:colOff>114300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PLANES%20OPERATIVOS%202018\5.%20SECTORES%20PRODUCTIVOS%20Y%20NEGOCIOS%20VERDES\5.6%20PROYECTO%20SILVOPASTORIL%20PGN\FEV-16%20Silvopastoril%20PG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 "/>
      <sheetName val="POA H.B."/>
      <sheetName val="POA H.C. "/>
      <sheetName val="POA H.D. "/>
    </sheetNames>
    <sheetDataSet>
      <sheetData sheetId="2">
        <row r="4">
          <cell r="F4" t="str">
            <v>Versión 0</v>
          </cell>
          <cell r="G4">
            <v>42999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showGridLines="0" tabSelected="1" zoomScale="80" zoomScaleNormal="80" zoomScalePageLayoutView="0" workbookViewId="0" topLeftCell="C10">
      <selection activeCell="M14" sqref="M14"/>
    </sheetView>
  </sheetViews>
  <sheetFormatPr defaultColWidth="11.421875" defaultRowHeight="12.75"/>
  <cols>
    <col min="1" max="1" width="4.00390625" style="1" customWidth="1"/>
    <col min="2" max="2" width="16.57421875" style="1" customWidth="1"/>
    <col min="3" max="3" width="12.28125" style="1" customWidth="1"/>
    <col min="4" max="4" width="11.28125" style="1" customWidth="1"/>
    <col min="5" max="5" width="11.57421875" style="1" customWidth="1"/>
    <col min="6" max="6" width="29.140625" style="1" customWidth="1"/>
    <col min="7" max="7" width="25.28125" style="3" customWidth="1"/>
    <col min="8" max="8" width="22.28125" style="1" customWidth="1"/>
    <col min="9" max="10" width="19.8515625" style="1" customWidth="1"/>
    <col min="11" max="11" width="26.421875" style="1" customWidth="1"/>
    <col min="12" max="12" width="18.140625" style="1" customWidth="1"/>
    <col min="13" max="17" width="19.421875" style="1" customWidth="1"/>
    <col min="18" max="18" width="11.421875" style="1" hidden="1" customWidth="1"/>
    <col min="19" max="16384" width="11.421875" style="1" customWidth="1"/>
  </cols>
  <sheetData>
    <row r="1" spans="1:17" ht="31.5" customHeight="1">
      <c r="A1" s="290"/>
      <c r="B1" s="290"/>
      <c r="C1" s="300" t="s">
        <v>49</v>
      </c>
      <c r="D1" s="301"/>
      <c r="E1" s="301"/>
      <c r="F1" s="301"/>
      <c r="G1" s="301"/>
      <c r="H1" s="301"/>
      <c r="I1" s="301"/>
      <c r="J1" s="302"/>
      <c r="K1" s="306" t="s">
        <v>95</v>
      </c>
      <c r="L1" s="306"/>
      <c r="M1" s="306"/>
      <c r="N1" s="306"/>
      <c r="O1" s="306"/>
      <c r="P1" s="108"/>
      <c r="Q1" s="108"/>
    </row>
    <row r="2" spans="1:17" ht="19.5" customHeight="1">
      <c r="A2" s="290"/>
      <c r="B2" s="290"/>
      <c r="C2" s="303"/>
      <c r="D2" s="304"/>
      <c r="E2" s="304"/>
      <c r="F2" s="304"/>
      <c r="G2" s="304"/>
      <c r="H2" s="304"/>
      <c r="I2" s="304"/>
      <c r="J2" s="305"/>
      <c r="K2" s="270" t="s">
        <v>52</v>
      </c>
      <c r="L2" s="270"/>
      <c r="M2" s="270"/>
      <c r="N2" s="270"/>
      <c r="O2" s="270"/>
      <c r="P2" s="42"/>
      <c r="Q2" s="42"/>
    </row>
    <row r="3" spans="1:17" ht="19.5" customHeight="1">
      <c r="A3" s="290"/>
      <c r="B3" s="290"/>
      <c r="C3" s="300" t="s">
        <v>50</v>
      </c>
      <c r="D3" s="301"/>
      <c r="E3" s="301"/>
      <c r="F3" s="301"/>
      <c r="G3" s="301"/>
      <c r="H3" s="301"/>
      <c r="I3" s="301"/>
      <c r="J3" s="302"/>
      <c r="K3" s="270" t="s">
        <v>53</v>
      </c>
      <c r="L3" s="270"/>
      <c r="M3" s="270"/>
      <c r="N3" s="270" t="s">
        <v>66</v>
      </c>
      <c r="O3" s="270"/>
      <c r="P3" s="42"/>
      <c r="Q3" s="42"/>
    </row>
    <row r="4" spans="1:17" ht="24.75" customHeight="1">
      <c r="A4" s="290"/>
      <c r="B4" s="290"/>
      <c r="C4" s="303"/>
      <c r="D4" s="304"/>
      <c r="E4" s="304"/>
      <c r="F4" s="304"/>
      <c r="G4" s="304"/>
      <c r="H4" s="304"/>
      <c r="I4" s="304"/>
      <c r="J4" s="305"/>
      <c r="K4" s="289" t="s">
        <v>158</v>
      </c>
      <c r="L4" s="251"/>
      <c r="M4" s="252"/>
      <c r="N4" s="250">
        <v>42999</v>
      </c>
      <c r="O4" s="288"/>
      <c r="P4" s="109"/>
      <c r="Q4" s="109"/>
    </row>
    <row r="5" spans="1:17" ht="31.5" customHeight="1">
      <c r="A5" s="297" t="s">
        <v>101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110"/>
      <c r="Q5" s="110"/>
    </row>
    <row r="6" spans="1:18" ht="60.75" customHeight="1">
      <c r="A6" s="307" t="s">
        <v>3</v>
      </c>
      <c r="B6" s="307"/>
      <c r="C6" s="307"/>
      <c r="D6" s="292" t="s">
        <v>123</v>
      </c>
      <c r="E6" s="292"/>
      <c r="F6" s="292"/>
      <c r="G6" s="292"/>
      <c r="H6" s="130" t="s">
        <v>0</v>
      </c>
      <c r="I6" s="131" t="s">
        <v>1</v>
      </c>
      <c r="J6" s="119"/>
      <c r="K6" s="40"/>
      <c r="L6" s="308"/>
      <c r="M6" s="308"/>
      <c r="N6" s="105"/>
      <c r="O6" s="124"/>
      <c r="P6" s="105"/>
      <c r="Q6" s="105"/>
      <c r="R6" s="4"/>
    </row>
    <row r="7" spans="1:17" ht="34.5" customHeight="1">
      <c r="A7" s="265" t="s">
        <v>60</v>
      </c>
      <c r="B7" s="265"/>
      <c r="C7" s="265"/>
      <c r="D7" s="296" t="s">
        <v>124</v>
      </c>
      <c r="E7" s="296"/>
      <c r="F7" s="296"/>
      <c r="G7" s="296"/>
      <c r="H7" s="39" t="s">
        <v>103</v>
      </c>
      <c r="I7" s="117">
        <v>250000000</v>
      </c>
      <c r="J7" s="120"/>
      <c r="K7" s="36"/>
      <c r="L7" s="280"/>
      <c r="M7" s="280"/>
      <c r="N7" s="37"/>
      <c r="O7" s="125"/>
      <c r="P7" s="37"/>
      <c r="Q7" s="37"/>
    </row>
    <row r="8" spans="1:18" ht="34.5" customHeight="1">
      <c r="A8" s="281" t="s">
        <v>108</v>
      </c>
      <c r="B8" s="282"/>
      <c r="C8" s="283"/>
      <c r="D8" s="293" t="s">
        <v>125</v>
      </c>
      <c r="E8" s="294"/>
      <c r="F8" s="294"/>
      <c r="G8" s="295"/>
      <c r="H8" s="30" t="s">
        <v>92</v>
      </c>
      <c r="I8" s="118" t="s">
        <v>4</v>
      </c>
      <c r="J8" s="120"/>
      <c r="K8" s="36"/>
      <c r="L8" s="37"/>
      <c r="M8" s="37"/>
      <c r="N8" s="37"/>
      <c r="O8" s="125"/>
      <c r="P8" s="37"/>
      <c r="Q8" s="37"/>
      <c r="R8" s="138" t="s">
        <v>152</v>
      </c>
    </row>
    <row r="9" spans="1:18" ht="33" customHeight="1">
      <c r="A9" s="265" t="s">
        <v>2</v>
      </c>
      <c r="B9" s="265"/>
      <c r="C9" s="265"/>
      <c r="D9" s="286" t="s">
        <v>128</v>
      </c>
      <c r="E9" s="286"/>
      <c r="F9" s="286"/>
      <c r="G9" s="286"/>
      <c r="H9" s="30" t="s">
        <v>93</v>
      </c>
      <c r="I9" s="118" t="s">
        <v>4</v>
      </c>
      <c r="J9" s="121"/>
      <c r="K9" s="38"/>
      <c r="L9" s="280"/>
      <c r="M9" s="280"/>
      <c r="N9" s="37"/>
      <c r="O9" s="125"/>
      <c r="P9" s="37"/>
      <c r="Q9" s="37"/>
      <c r="R9" s="138" t="s">
        <v>166</v>
      </c>
    </row>
    <row r="10" spans="1:18" ht="30" customHeight="1">
      <c r="A10" s="265" t="s">
        <v>61</v>
      </c>
      <c r="B10" s="265"/>
      <c r="C10" s="265"/>
      <c r="D10" s="291">
        <v>320109000103</v>
      </c>
      <c r="E10" s="291"/>
      <c r="F10" s="291"/>
      <c r="G10" s="291"/>
      <c r="H10" s="30" t="s">
        <v>94</v>
      </c>
      <c r="I10" s="118" t="s">
        <v>4</v>
      </c>
      <c r="J10" s="121"/>
      <c r="K10" s="38"/>
      <c r="L10" s="37"/>
      <c r="M10" s="37"/>
      <c r="N10" s="37"/>
      <c r="O10" s="125"/>
      <c r="P10" s="37"/>
      <c r="Q10" s="37"/>
      <c r="R10" s="138" t="s">
        <v>160</v>
      </c>
    </row>
    <row r="11" spans="1:18" ht="22.5" customHeight="1">
      <c r="A11" s="126"/>
      <c r="B11" s="126"/>
      <c r="C11" s="126"/>
      <c r="D11" s="127"/>
      <c r="E11" s="127"/>
      <c r="F11" s="127"/>
      <c r="G11" s="127"/>
      <c r="H11" s="128" t="s">
        <v>9</v>
      </c>
      <c r="I11" s="140">
        <f>SUM(I7:I10)</f>
        <v>250000000</v>
      </c>
      <c r="J11" s="141"/>
      <c r="K11" s="122"/>
      <c r="L11" s="284"/>
      <c r="M11" s="284"/>
      <c r="N11" s="123"/>
      <c r="O11" s="129"/>
      <c r="P11" s="37"/>
      <c r="Q11" s="37"/>
      <c r="R11" s="138" t="s">
        <v>159</v>
      </c>
    </row>
    <row r="12" spans="1:18" ht="35.25" customHeight="1">
      <c r="A12" s="285" t="s">
        <v>5</v>
      </c>
      <c r="B12" s="266" t="s">
        <v>151</v>
      </c>
      <c r="C12" s="266"/>
      <c r="D12" s="266"/>
      <c r="E12" s="298" t="s">
        <v>5</v>
      </c>
      <c r="F12" s="298" t="s">
        <v>109</v>
      </c>
      <c r="G12" s="266" t="s">
        <v>6</v>
      </c>
      <c r="H12" s="253" t="s">
        <v>179</v>
      </c>
      <c r="I12" s="253"/>
      <c r="J12" s="267" t="s">
        <v>7</v>
      </c>
      <c r="K12" s="267"/>
      <c r="L12" s="287" t="s">
        <v>96</v>
      </c>
      <c r="M12" s="287"/>
      <c r="N12" s="287"/>
      <c r="O12" s="287"/>
      <c r="P12" s="114"/>
      <c r="Q12" s="111"/>
      <c r="R12" s="138" t="s">
        <v>206</v>
      </c>
    </row>
    <row r="13" spans="1:18" ht="36.75" customHeight="1">
      <c r="A13" s="285"/>
      <c r="B13" s="266"/>
      <c r="C13" s="266"/>
      <c r="D13" s="266"/>
      <c r="E13" s="299"/>
      <c r="F13" s="299"/>
      <c r="G13" s="266"/>
      <c r="H13" s="107" t="s">
        <v>8</v>
      </c>
      <c r="I13" s="116" t="s">
        <v>62</v>
      </c>
      <c r="J13" s="107" t="s">
        <v>8</v>
      </c>
      <c r="K13" s="116" t="s">
        <v>62</v>
      </c>
      <c r="L13" s="115" t="s">
        <v>206</v>
      </c>
      <c r="M13" s="115" t="s">
        <v>207</v>
      </c>
      <c r="N13" s="115"/>
      <c r="O13" s="115"/>
      <c r="P13" s="106"/>
      <c r="Q13" s="106"/>
      <c r="R13" s="138" t="s">
        <v>207</v>
      </c>
    </row>
    <row r="14" spans="1:18" s="4" customFormat="1" ht="86.25" customHeight="1">
      <c r="A14" s="271">
        <v>1</v>
      </c>
      <c r="B14" s="273" t="s">
        <v>135</v>
      </c>
      <c r="C14" s="273"/>
      <c r="D14" s="273"/>
      <c r="E14" s="203">
        <v>1</v>
      </c>
      <c r="F14" s="188" t="s">
        <v>181</v>
      </c>
      <c r="G14" s="274" t="s">
        <v>170</v>
      </c>
      <c r="H14" s="204" t="s">
        <v>186</v>
      </c>
      <c r="I14" s="275">
        <v>1</v>
      </c>
      <c r="J14" s="2" t="s">
        <v>193</v>
      </c>
      <c r="K14" s="276" t="s">
        <v>144</v>
      </c>
      <c r="L14" s="180">
        <v>2000000</v>
      </c>
      <c r="M14" s="180">
        <v>2000000</v>
      </c>
      <c r="N14" s="180"/>
      <c r="O14" s="180"/>
      <c r="P14" s="112"/>
      <c r="Q14" s="112"/>
      <c r="R14" s="138" t="s">
        <v>150</v>
      </c>
    </row>
    <row r="15" spans="1:18" s="4" customFormat="1" ht="86.25" customHeight="1">
      <c r="A15" s="272"/>
      <c r="B15" s="273"/>
      <c r="C15" s="273"/>
      <c r="D15" s="273"/>
      <c r="E15" s="203">
        <v>2</v>
      </c>
      <c r="F15" s="188" t="s">
        <v>184</v>
      </c>
      <c r="G15" s="274"/>
      <c r="H15" s="176" t="s">
        <v>187</v>
      </c>
      <c r="I15" s="275"/>
      <c r="J15" s="2" t="s">
        <v>194</v>
      </c>
      <c r="K15" s="276"/>
      <c r="L15" s="180">
        <v>40000000</v>
      </c>
      <c r="M15" s="180">
        <v>20000000</v>
      </c>
      <c r="N15" s="180"/>
      <c r="O15" s="180"/>
      <c r="P15" s="112"/>
      <c r="Q15" s="112"/>
      <c r="R15" s="138"/>
    </row>
    <row r="16" spans="1:18" s="4" customFormat="1" ht="107.25" customHeight="1">
      <c r="A16" s="272"/>
      <c r="B16" s="273"/>
      <c r="C16" s="273"/>
      <c r="D16" s="273"/>
      <c r="E16" s="203">
        <v>3</v>
      </c>
      <c r="F16" s="188" t="s">
        <v>183</v>
      </c>
      <c r="G16" s="274"/>
      <c r="H16" s="205" t="s">
        <v>188</v>
      </c>
      <c r="I16" s="275"/>
      <c r="J16" s="2" t="s">
        <v>195</v>
      </c>
      <c r="K16" s="276"/>
      <c r="L16" s="180">
        <v>45000000</v>
      </c>
      <c r="M16" s="180">
        <v>15000000</v>
      </c>
      <c r="N16" s="180"/>
      <c r="O16" s="180"/>
      <c r="P16" s="112"/>
      <c r="Q16" s="112"/>
      <c r="R16" s="138"/>
    </row>
    <row r="17" spans="1:18" s="4" customFormat="1" ht="86.25" customHeight="1">
      <c r="A17" s="272"/>
      <c r="B17" s="273"/>
      <c r="C17" s="273"/>
      <c r="D17" s="273"/>
      <c r="E17" s="203">
        <v>4</v>
      </c>
      <c r="F17" s="206" t="s">
        <v>182</v>
      </c>
      <c r="G17" s="274"/>
      <c r="H17" s="204" t="s">
        <v>189</v>
      </c>
      <c r="I17" s="275"/>
      <c r="J17" s="2" t="s">
        <v>196</v>
      </c>
      <c r="K17" s="276"/>
      <c r="L17" s="180">
        <v>3000000</v>
      </c>
      <c r="M17" s="180">
        <v>2000000</v>
      </c>
      <c r="N17" s="180"/>
      <c r="O17" s="180"/>
      <c r="P17" s="112"/>
      <c r="Q17" s="112"/>
      <c r="R17" s="138"/>
    </row>
    <row r="18" spans="1:18" s="4" customFormat="1" ht="86.25" customHeight="1">
      <c r="A18" s="272"/>
      <c r="B18" s="273"/>
      <c r="C18" s="273"/>
      <c r="D18" s="273"/>
      <c r="E18" s="203">
        <v>5</v>
      </c>
      <c r="F18" s="188" t="s">
        <v>185</v>
      </c>
      <c r="G18" s="274"/>
      <c r="H18" s="204" t="s">
        <v>190</v>
      </c>
      <c r="I18" s="275"/>
      <c r="J18" s="2" t="s">
        <v>197</v>
      </c>
      <c r="K18" s="276"/>
      <c r="L18" s="180">
        <v>60000000</v>
      </c>
      <c r="M18" s="180">
        <v>61000000</v>
      </c>
      <c r="N18" s="180"/>
      <c r="O18" s="180"/>
      <c r="P18" s="112"/>
      <c r="Q18" s="112"/>
      <c r="R18" s="138"/>
    </row>
    <row r="19" spans="1:17" s="4" customFormat="1" ht="23.25" customHeight="1">
      <c r="A19" s="261" t="s">
        <v>110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3"/>
      <c r="L19" s="139">
        <f>SUM(L14:L18)</f>
        <v>150000000</v>
      </c>
      <c r="M19" s="139">
        <f>SUM(M14:M18)</f>
        <v>100000000</v>
      </c>
      <c r="N19" s="139">
        <f>SUM(N14:N18)</f>
        <v>0</v>
      </c>
      <c r="O19" s="139">
        <f>SUM(O14:O18)</f>
        <v>0</v>
      </c>
      <c r="P19" s="1"/>
      <c r="Q19" s="1"/>
    </row>
    <row r="20" spans="1:17" s="4" customFormat="1" ht="23.25" customHeight="1">
      <c r="A20" s="261" t="s">
        <v>90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3"/>
      <c r="L20" s="277">
        <f>L19+M19+N19+O19</f>
        <v>250000000</v>
      </c>
      <c r="M20" s="278"/>
      <c r="N20" s="278"/>
      <c r="O20" s="279"/>
      <c r="P20" s="1"/>
      <c r="Q20" s="1"/>
    </row>
    <row r="21" spans="1:17" s="4" customFormat="1" ht="23.25" customHeight="1">
      <c r="A21" s="254" t="s">
        <v>86</v>
      </c>
      <c r="B21" s="254"/>
      <c r="C21" s="254" t="s">
        <v>64</v>
      </c>
      <c r="D21" s="254"/>
      <c r="E21" s="254"/>
      <c r="F21" s="254"/>
      <c r="G21" s="254"/>
      <c r="H21" s="254"/>
      <c r="I21" s="136" t="s">
        <v>13</v>
      </c>
      <c r="J21" s="134"/>
      <c r="L21" s="35"/>
      <c r="M21" s="1"/>
      <c r="N21" s="1"/>
      <c r="O21" s="1"/>
      <c r="P21" s="1"/>
      <c r="Q21" s="1"/>
    </row>
    <row r="22" spans="1:17" s="4" customFormat="1" ht="44.25" customHeight="1">
      <c r="A22" s="253">
        <v>0</v>
      </c>
      <c r="B22" s="254"/>
      <c r="C22" s="255" t="s">
        <v>167</v>
      </c>
      <c r="D22" s="256"/>
      <c r="E22" s="256"/>
      <c r="F22" s="256"/>
      <c r="G22" s="256"/>
      <c r="H22" s="257"/>
      <c r="I22" s="142">
        <v>43799</v>
      </c>
      <c r="J22" s="135"/>
      <c r="K22" s="34"/>
      <c r="L22" s="35"/>
      <c r="M22" s="1"/>
      <c r="N22" s="1"/>
      <c r="O22" s="1"/>
      <c r="P22" s="1"/>
      <c r="Q22" s="1"/>
    </row>
    <row r="23" spans="1:17" s="4" customFormat="1" ht="38.25" customHeight="1">
      <c r="A23" s="253">
        <v>1</v>
      </c>
      <c r="B23" s="254"/>
      <c r="C23" s="255"/>
      <c r="D23" s="256"/>
      <c r="E23" s="256"/>
      <c r="F23" s="256"/>
      <c r="G23" s="256"/>
      <c r="H23" s="257"/>
      <c r="I23" s="142"/>
      <c r="J23" s="135"/>
      <c r="K23" s="34"/>
      <c r="L23" s="35"/>
      <c r="M23" s="1"/>
      <c r="N23" s="1"/>
      <c r="O23" s="1"/>
      <c r="P23" s="1"/>
      <c r="Q23" s="1"/>
    </row>
    <row r="24" spans="1:17" s="4" customFormat="1" ht="17.25" customHeight="1">
      <c r="A24" s="1"/>
      <c r="B24" s="34"/>
      <c r="C24" s="34"/>
      <c r="D24" s="41"/>
      <c r="E24" s="41"/>
      <c r="F24" s="41"/>
      <c r="G24" s="41"/>
      <c r="H24" s="41"/>
      <c r="I24" s="41"/>
      <c r="J24" s="41"/>
      <c r="K24" s="34"/>
      <c r="L24" s="35"/>
      <c r="M24" s="1"/>
      <c r="N24" s="1"/>
      <c r="O24" s="1"/>
      <c r="P24" s="1"/>
      <c r="Q24" s="1"/>
    </row>
    <row r="25" spans="1:17" s="4" customFormat="1" ht="21.75" customHeight="1">
      <c r="A25" s="1"/>
      <c r="B25" s="31"/>
      <c r="C25" s="258" t="s">
        <v>10</v>
      </c>
      <c r="D25" s="259"/>
      <c r="E25" s="259"/>
      <c r="F25" s="260"/>
      <c r="G25" s="264" t="s">
        <v>87</v>
      </c>
      <c r="H25" s="264"/>
      <c r="I25" s="264"/>
      <c r="J25" s="132"/>
      <c r="K25" s="132"/>
      <c r="L25" s="132"/>
      <c r="M25" s="132"/>
      <c r="N25" s="113"/>
      <c r="O25" s="113"/>
      <c r="P25" s="113"/>
      <c r="Q25" s="113"/>
    </row>
    <row r="26" spans="1:18" ht="29.25" customHeight="1">
      <c r="A26" s="268" t="s">
        <v>11</v>
      </c>
      <c r="B26" s="268"/>
      <c r="C26" s="258" t="s">
        <v>153</v>
      </c>
      <c r="D26" s="259"/>
      <c r="E26" s="259"/>
      <c r="F26" s="260"/>
      <c r="G26" s="264" t="s">
        <v>180</v>
      </c>
      <c r="H26" s="264"/>
      <c r="I26" s="264"/>
      <c r="J26" s="133"/>
      <c r="K26" s="133"/>
      <c r="L26" s="133"/>
      <c r="M26" s="133"/>
      <c r="N26" s="42"/>
      <c r="O26" s="42"/>
      <c r="P26" s="42"/>
      <c r="Q26" s="42"/>
      <c r="R26" s="42"/>
    </row>
    <row r="27" spans="1:18" ht="29.25" customHeight="1">
      <c r="A27" s="268" t="s">
        <v>12</v>
      </c>
      <c r="B27" s="268"/>
      <c r="C27" s="258" t="s">
        <v>154</v>
      </c>
      <c r="D27" s="259"/>
      <c r="E27" s="259"/>
      <c r="F27" s="260"/>
      <c r="G27" s="264" t="s">
        <v>205</v>
      </c>
      <c r="H27" s="264"/>
      <c r="I27" s="264"/>
      <c r="J27" s="133"/>
      <c r="K27" s="133"/>
      <c r="L27" s="133"/>
      <c r="M27" s="133"/>
      <c r="N27" s="42"/>
      <c r="O27" s="42"/>
      <c r="P27" s="42"/>
      <c r="Q27" s="42"/>
      <c r="R27" s="42"/>
    </row>
    <row r="28" spans="1:18" ht="29.25" customHeight="1">
      <c r="A28" s="270" t="s">
        <v>73</v>
      </c>
      <c r="B28" s="270"/>
      <c r="C28" s="258"/>
      <c r="D28" s="259"/>
      <c r="E28" s="259"/>
      <c r="F28" s="260"/>
      <c r="G28" s="264"/>
      <c r="H28" s="264"/>
      <c r="I28" s="264"/>
      <c r="J28" s="133"/>
      <c r="K28" s="133"/>
      <c r="L28" s="133"/>
      <c r="M28" s="133"/>
      <c r="N28" s="42"/>
      <c r="O28" s="42"/>
      <c r="P28" s="42"/>
      <c r="Q28" s="42"/>
      <c r="R28" s="42"/>
    </row>
    <row r="29" spans="1:18" ht="29.25" customHeight="1">
      <c r="A29" s="268" t="s">
        <v>13</v>
      </c>
      <c r="B29" s="268"/>
      <c r="C29" s="250">
        <v>43799</v>
      </c>
      <c r="D29" s="251"/>
      <c r="E29" s="251"/>
      <c r="F29" s="252"/>
      <c r="G29" s="269">
        <f>C29</f>
        <v>43799</v>
      </c>
      <c r="H29" s="270"/>
      <c r="I29" s="270"/>
      <c r="J29" s="133"/>
      <c r="K29" s="133"/>
      <c r="L29" s="133"/>
      <c r="M29" s="133"/>
      <c r="N29" s="42"/>
      <c r="O29" s="42"/>
      <c r="P29" s="42"/>
      <c r="Q29" s="42"/>
      <c r="R29" s="42"/>
    </row>
  </sheetData>
  <sheetProtection/>
  <mergeCells count="60">
    <mergeCell ref="A5:O5"/>
    <mergeCell ref="F12:F13"/>
    <mergeCell ref="E12:E13"/>
    <mergeCell ref="C1:J2"/>
    <mergeCell ref="C3:J4"/>
    <mergeCell ref="K1:O1"/>
    <mergeCell ref="K2:O2"/>
    <mergeCell ref="A6:C6"/>
    <mergeCell ref="K3:M3"/>
    <mergeCell ref="L6:M6"/>
    <mergeCell ref="N3:O3"/>
    <mergeCell ref="N4:O4"/>
    <mergeCell ref="K4:M4"/>
    <mergeCell ref="A1:B4"/>
    <mergeCell ref="D10:G10"/>
    <mergeCell ref="D6:G6"/>
    <mergeCell ref="A10:C10"/>
    <mergeCell ref="A9:C9"/>
    <mergeCell ref="D8:G8"/>
    <mergeCell ref="D7:G7"/>
    <mergeCell ref="L20:O20"/>
    <mergeCell ref="L7:M7"/>
    <mergeCell ref="A8:C8"/>
    <mergeCell ref="L11:M11"/>
    <mergeCell ref="A12:A13"/>
    <mergeCell ref="A19:K19"/>
    <mergeCell ref="L9:M9"/>
    <mergeCell ref="D9:G9"/>
    <mergeCell ref="L12:O12"/>
    <mergeCell ref="G12:G13"/>
    <mergeCell ref="A14:A18"/>
    <mergeCell ref="B14:D18"/>
    <mergeCell ref="G14:G18"/>
    <mergeCell ref="I14:I18"/>
    <mergeCell ref="K14:K18"/>
    <mergeCell ref="A28:B28"/>
    <mergeCell ref="G25:I25"/>
    <mergeCell ref="G26:I26"/>
    <mergeCell ref="A21:B21"/>
    <mergeCell ref="A27:B27"/>
    <mergeCell ref="A7:C7"/>
    <mergeCell ref="B12:D13"/>
    <mergeCell ref="J12:K12"/>
    <mergeCell ref="H12:I12"/>
    <mergeCell ref="A26:B26"/>
    <mergeCell ref="G29:I29"/>
    <mergeCell ref="C25:F25"/>
    <mergeCell ref="C26:F26"/>
    <mergeCell ref="C21:H21"/>
    <mergeCell ref="A29:B29"/>
    <mergeCell ref="C29:F29"/>
    <mergeCell ref="A22:B22"/>
    <mergeCell ref="C22:H22"/>
    <mergeCell ref="C27:F27"/>
    <mergeCell ref="C28:F28"/>
    <mergeCell ref="A20:K20"/>
    <mergeCell ref="G27:I27"/>
    <mergeCell ref="A23:B23"/>
    <mergeCell ref="C23:H23"/>
    <mergeCell ref="G28:I28"/>
  </mergeCells>
  <dataValidations count="1">
    <dataValidation type="list" allowBlank="1" showInputMessage="1" showErrorMessage="1" sqref="L13:O13">
      <formula1>$R$8:$R$14</formula1>
    </dataValidation>
  </dataValidations>
  <printOptions horizontalCentered="1" verticalCentered="1"/>
  <pageMargins left="0.15748031496062992" right="0.03937007874015748" top="0.15748031496062992" bottom="0.15748031496062992" header="0" footer="0"/>
  <pageSetup horizontalDpi="600" verticalDpi="600" orientation="landscape" paperSize="122" scale="54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94"/>
  <sheetViews>
    <sheetView zoomScaleSheetLayoutView="100" zoomScalePageLayoutView="0" workbookViewId="0" topLeftCell="D67">
      <selection activeCell="F80" sqref="F80"/>
    </sheetView>
  </sheetViews>
  <sheetFormatPr defaultColWidth="11.421875" defaultRowHeight="12.75"/>
  <cols>
    <col min="1" max="1" width="34.28125" style="1" customWidth="1"/>
    <col min="2" max="2" width="28.7109375" style="1" customWidth="1"/>
    <col min="3" max="3" width="13.7109375" style="11" customWidth="1"/>
    <col min="4" max="4" width="14.421875" style="12" customWidth="1"/>
    <col min="5" max="5" width="15.28125" style="13" customWidth="1"/>
    <col min="6" max="6" width="17.7109375" style="12" customWidth="1"/>
    <col min="7" max="7" width="5.7109375" style="5" customWidth="1"/>
    <col min="8" max="8" width="7.00390625" style="5" customWidth="1"/>
    <col min="9" max="9" width="6.7109375" style="5" customWidth="1"/>
    <col min="10" max="17" width="5.7109375" style="5" customWidth="1"/>
    <col min="18" max="18" width="6.28125" style="5" customWidth="1"/>
    <col min="19" max="28" width="11.421875" style="1" hidden="1" customWidth="1"/>
    <col min="29" max="29" width="11.421875" style="1" customWidth="1"/>
    <col min="30" max="30" width="14.421875" style="1" bestFit="1" customWidth="1"/>
    <col min="31" max="31" width="11.421875" style="1" customWidth="1"/>
    <col min="32" max="32" width="12.28125" style="1" bestFit="1" customWidth="1"/>
    <col min="33" max="33" width="12.00390625" style="1" bestFit="1" customWidth="1"/>
    <col min="34" max="34" width="12.28125" style="1" bestFit="1" customWidth="1"/>
    <col min="35" max="16384" width="11.421875" style="1" customWidth="1"/>
  </cols>
  <sheetData>
    <row r="1" spans="1:18" ht="34.5" customHeight="1">
      <c r="A1" s="404"/>
      <c r="B1" s="388" t="s">
        <v>14</v>
      </c>
      <c r="C1" s="389"/>
      <c r="D1" s="389"/>
      <c r="E1" s="389"/>
      <c r="F1" s="389"/>
      <c r="G1" s="389"/>
      <c r="H1" s="389"/>
      <c r="I1" s="389"/>
      <c r="J1" s="389"/>
      <c r="K1" s="372" t="s">
        <v>65</v>
      </c>
      <c r="L1" s="373"/>
      <c r="M1" s="373"/>
      <c r="N1" s="373"/>
      <c r="O1" s="373"/>
      <c r="P1" s="373"/>
      <c r="Q1" s="373"/>
      <c r="R1" s="374"/>
    </row>
    <row r="2" spans="1:18" ht="25.5" customHeight="1">
      <c r="A2" s="405"/>
      <c r="B2" s="390"/>
      <c r="C2" s="391"/>
      <c r="D2" s="391"/>
      <c r="E2" s="391"/>
      <c r="F2" s="391"/>
      <c r="G2" s="391"/>
      <c r="H2" s="391"/>
      <c r="I2" s="391"/>
      <c r="J2" s="391"/>
      <c r="K2" s="375" t="s">
        <v>52</v>
      </c>
      <c r="L2" s="376"/>
      <c r="M2" s="376"/>
      <c r="N2" s="376"/>
      <c r="O2" s="376"/>
      <c r="P2" s="376"/>
      <c r="Q2" s="376"/>
      <c r="R2" s="377"/>
    </row>
    <row r="3" spans="1:18" ht="33" customHeight="1">
      <c r="A3" s="405"/>
      <c r="B3" s="363" t="s">
        <v>50</v>
      </c>
      <c r="C3" s="364"/>
      <c r="D3" s="364"/>
      <c r="E3" s="364"/>
      <c r="F3" s="364"/>
      <c r="G3" s="364"/>
      <c r="H3" s="364"/>
      <c r="I3" s="364"/>
      <c r="J3" s="365"/>
      <c r="K3" s="378" t="s">
        <v>53</v>
      </c>
      <c r="L3" s="378"/>
      <c r="M3" s="378"/>
      <c r="N3" s="378"/>
      <c r="O3" s="380" t="s">
        <v>67</v>
      </c>
      <c r="P3" s="380"/>
      <c r="Q3" s="380"/>
      <c r="R3" s="381"/>
    </row>
    <row r="4" spans="1:18" ht="21.75" customHeight="1" thickBot="1">
      <c r="A4" s="405"/>
      <c r="B4" s="366"/>
      <c r="C4" s="367"/>
      <c r="D4" s="367"/>
      <c r="E4" s="367"/>
      <c r="F4" s="367"/>
      <c r="G4" s="367"/>
      <c r="H4" s="367"/>
      <c r="I4" s="367"/>
      <c r="J4" s="368"/>
      <c r="K4" s="369" t="str">
        <f>+'POA H.A.'!K4</f>
        <v>Versión 0</v>
      </c>
      <c r="L4" s="370"/>
      <c r="M4" s="370"/>
      <c r="N4" s="371"/>
      <c r="O4" s="399">
        <f>+'POA H.A.'!N4</f>
        <v>42999</v>
      </c>
      <c r="P4" s="400"/>
      <c r="Q4" s="400"/>
      <c r="R4" s="401"/>
    </row>
    <row r="5" spans="1:18" ht="12.75" customHeight="1">
      <c r="A5" s="382" t="s">
        <v>54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4"/>
    </row>
    <row r="6" spans="1:18" ht="12.75" customHeight="1" thickBot="1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7"/>
    </row>
    <row r="7" spans="1:18" ht="18" customHeight="1">
      <c r="A7" s="379" t="s">
        <v>168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</row>
    <row r="8" spans="1:18" ht="13.5" thickBot="1">
      <c r="A8" s="379"/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</row>
    <row r="9" spans="1:18" s="47" customFormat="1" ht="18" customHeight="1">
      <c r="A9" s="349" t="s">
        <v>88</v>
      </c>
      <c r="B9" s="350"/>
      <c r="C9" s="350"/>
      <c r="D9" s="350"/>
      <c r="E9" s="350"/>
      <c r="F9" s="350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9"/>
    </row>
    <row r="10" spans="1:18" ht="12.75" customHeight="1">
      <c r="A10" s="406" t="s">
        <v>85</v>
      </c>
      <c r="B10" s="407"/>
      <c r="C10" s="331" t="s">
        <v>84</v>
      </c>
      <c r="D10" s="331" t="s">
        <v>81</v>
      </c>
      <c r="E10" s="358" t="s">
        <v>17</v>
      </c>
      <c r="F10" s="358" t="s">
        <v>82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100"/>
    </row>
    <row r="11" spans="1:18" ht="12.75">
      <c r="A11" s="329"/>
      <c r="B11" s="356"/>
      <c r="C11" s="331"/>
      <c r="D11" s="331"/>
      <c r="E11" s="358"/>
      <c r="F11" s="358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101"/>
    </row>
    <row r="12" spans="1:18" ht="12.75">
      <c r="A12" s="340" t="s">
        <v>83</v>
      </c>
      <c r="B12" s="342"/>
      <c r="C12" s="52"/>
      <c r="D12" s="53"/>
      <c r="E12" s="54"/>
      <c r="F12" s="54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101"/>
    </row>
    <row r="13" spans="1:18" ht="12.75">
      <c r="A13" s="340" t="s">
        <v>77</v>
      </c>
      <c r="B13" s="341"/>
      <c r="C13" s="55"/>
      <c r="D13" s="56">
        <v>14</v>
      </c>
      <c r="E13" s="55">
        <v>2</v>
      </c>
      <c r="F13" s="56">
        <v>157096252.85518998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102"/>
    </row>
    <row r="14" spans="1:18" ht="12.75">
      <c r="A14" s="340" t="s">
        <v>78</v>
      </c>
      <c r="B14" s="341"/>
      <c r="C14" s="55"/>
      <c r="D14" s="56"/>
      <c r="E14" s="55"/>
      <c r="F14" s="56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102"/>
    </row>
    <row r="15" spans="1:18" ht="12.75">
      <c r="A15" s="340" t="s">
        <v>79</v>
      </c>
      <c r="B15" s="341"/>
      <c r="C15" s="55"/>
      <c r="D15" s="56"/>
      <c r="E15" s="55"/>
      <c r="F15" s="56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102"/>
    </row>
    <row r="16" spans="1:18" ht="12.75">
      <c r="A16" s="340" t="s">
        <v>80</v>
      </c>
      <c r="B16" s="341"/>
      <c r="C16" s="55"/>
      <c r="D16" s="56"/>
      <c r="E16" s="55"/>
      <c r="F16" s="56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102"/>
    </row>
    <row r="17" spans="1:18" ht="13.5" thickBot="1">
      <c r="A17" s="335" t="s">
        <v>29</v>
      </c>
      <c r="B17" s="336"/>
      <c r="C17" s="336"/>
      <c r="D17" s="336"/>
      <c r="E17" s="337"/>
      <c r="F17" s="66">
        <f>SUM(F12:F16)</f>
        <v>157096252.85518998</v>
      </c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4"/>
    </row>
    <row r="18" spans="1:18" ht="18.75" customHeight="1">
      <c r="A18" s="402" t="s">
        <v>97</v>
      </c>
      <c r="B18" s="403"/>
      <c r="C18" s="403"/>
      <c r="D18" s="403"/>
      <c r="E18" s="403"/>
      <c r="F18" s="403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9"/>
    </row>
    <row r="19" spans="1:18" s="7" customFormat="1" ht="11.25" customHeight="1">
      <c r="A19" s="353" t="s">
        <v>15</v>
      </c>
      <c r="B19" s="331" t="s">
        <v>16</v>
      </c>
      <c r="C19" s="358" t="s">
        <v>17</v>
      </c>
      <c r="D19" s="362" t="s">
        <v>18</v>
      </c>
      <c r="E19" s="392" t="s">
        <v>19</v>
      </c>
      <c r="F19" s="358" t="s">
        <v>20</v>
      </c>
      <c r="G19" s="359" t="s">
        <v>21</v>
      </c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1"/>
    </row>
    <row r="20" spans="1:18" s="8" customFormat="1" ht="16.5">
      <c r="A20" s="353"/>
      <c r="B20" s="331"/>
      <c r="C20" s="358"/>
      <c r="D20" s="362"/>
      <c r="E20" s="392"/>
      <c r="F20" s="358"/>
      <c r="G20" s="60" t="s">
        <v>22</v>
      </c>
      <c r="H20" s="60" t="s">
        <v>59</v>
      </c>
      <c r="I20" s="60" t="s">
        <v>23</v>
      </c>
      <c r="J20" s="60" t="s">
        <v>24</v>
      </c>
      <c r="K20" s="60" t="s">
        <v>25</v>
      </c>
      <c r="L20" s="60" t="s">
        <v>26</v>
      </c>
      <c r="M20" s="60" t="s">
        <v>27</v>
      </c>
      <c r="N20" s="60" t="s">
        <v>28</v>
      </c>
      <c r="O20" s="60" t="s">
        <v>55</v>
      </c>
      <c r="P20" s="60" t="s">
        <v>56</v>
      </c>
      <c r="Q20" s="60" t="s">
        <v>57</v>
      </c>
      <c r="R20" s="61" t="s">
        <v>58</v>
      </c>
    </row>
    <row r="21" spans="1:18" s="8" customFormat="1" ht="166.5" thickBot="1">
      <c r="A21" s="249" t="s">
        <v>215</v>
      </c>
      <c r="B21" s="249" t="s">
        <v>214</v>
      </c>
      <c r="C21" s="63">
        <v>1</v>
      </c>
      <c r="D21" s="56">
        <v>4038300</v>
      </c>
      <c r="E21" s="178">
        <v>10</v>
      </c>
      <c r="F21" s="94">
        <f>C21*D21*E21+(C21*D21*E21)*0.004</f>
        <v>40544532</v>
      </c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8"/>
    </row>
    <row r="22" spans="1:29" ht="50.25" customHeight="1" thickBot="1">
      <c r="A22" s="249" t="s">
        <v>215</v>
      </c>
      <c r="B22" s="249" t="s">
        <v>216</v>
      </c>
      <c r="C22" s="63">
        <v>1</v>
      </c>
      <c r="D22" s="56">
        <v>4693500</v>
      </c>
      <c r="E22" s="178">
        <v>9</v>
      </c>
      <c r="F22" s="94">
        <f>C22*D22*E22+(C22*D22*E22)*0.004</f>
        <v>42410466</v>
      </c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10"/>
      <c r="AC22" s="179"/>
    </row>
    <row r="23" spans="1:18" ht="13.5" thickBot="1">
      <c r="A23" s="201"/>
      <c r="B23" s="183"/>
      <c r="C23" s="63"/>
      <c r="D23" s="94"/>
      <c r="E23" s="178"/>
      <c r="F23" s="94">
        <f>D23*E23+(D23*E23)*0.004</f>
        <v>0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5"/>
    </row>
    <row r="24" spans="1:18" ht="13.5" thickBot="1">
      <c r="A24" s="201"/>
      <c r="B24" s="183"/>
      <c r="C24" s="63"/>
      <c r="D24" s="56"/>
      <c r="E24" s="55"/>
      <c r="F24" s="94">
        <f>D24*E24+(D24*E24)*0.004</f>
        <v>0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5"/>
    </row>
    <row r="25" spans="1:18" ht="13.5" thickBot="1">
      <c r="A25" s="202"/>
      <c r="B25" s="183"/>
      <c r="C25" s="63"/>
      <c r="D25" s="56"/>
      <c r="E25" s="55"/>
      <c r="F25" s="94">
        <f>D25*E25+(D25*E25)*0.004</f>
        <v>0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5"/>
    </row>
    <row r="26" spans="1:18" ht="13.5" thickBot="1">
      <c r="A26" s="62"/>
      <c r="B26" s="183"/>
      <c r="C26" s="63"/>
      <c r="D26" s="56"/>
      <c r="E26" s="55"/>
      <c r="F26" s="9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5"/>
    </row>
    <row r="27" spans="1:18" ht="13.5" thickBot="1">
      <c r="A27" s="177"/>
      <c r="B27" s="183"/>
      <c r="C27" s="63"/>
      <c r="D27" s="56"/>
      <c r="E27" s="55"/>
      <c r="F27" s="94"/>
      <c r="G27" s="184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2"/>
    </row>
    <row r="28" spans="1:18" ht="13.5" thickBot="1">
      <c r="A28" s="177"/>
      <c r="B28" s="183"/>
      <c r="C28" s="63"/>
      <c r="D28" s="56"/>
      <c r="E28" s="55"/>
      <c r="F28" s="94"/>
      <c r="G28" s="184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2"/>
    </row>
    <row r="29" spans="1:18" ht="13.5" thickBot="1">
      <c r="A29" s="62"/>
      <c r="B29" s="183"/>
      <c r="C29" s="63"/>
      <c r="D29" s="56"/>
      <c r="E29" s="55"/>
      <c r="F29" s="94"/>
      <c r="G29" s="184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2"/>
    </row>
    <row r="30" spans="1:18" ht="13.5" thickBot="1">
      <c r="A30" s="335" t="s">
        <v>29</v>
      </c>
      <c r="B30" s="336"/>
      <c r="C30" s="336"/>
      <c r="D30" s="336"/>
      <c r="E30" s="337"/>
      <c r="F30" s="94">
        <f>SUM(F21:F29)</f>
        <v>82954998</v>
      </c>
      <c r="G30" s="343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5"/>
    </row>
    <row r="31" spans="1:18" s="4" customFormat="1" ht="18" customHeight="1" thickBot="1">
      <c r="A31" s="402" t="s">
        <v>30</v>
      </c>
      <c r="B31" s="403"/>
      <c r="C31" s="403"/>
      <c r="D31" s="403"/>
      <c r="E31" s="403"/>
      <c r="F31" s="403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8"/>
    </row>
    <row r="32" spans="1:18" s="9" customFormat="1" ht="16.5" customHeight="1">
      <c r="A32" s="393" t="s">
        <v>31</v>
      </c>
      <c r="B32" s="394"/>
      <c r="C32" s="309" t="s">
        <v>32</v>
      </c>
      <c r="D32" s="408" t="s">
        <v>17</v>
      </c>
      <c r="E32" s="334" t="s">
        <v>33</v>
      </c>
      <c r="F32" s="309" t="s">
        <v>20</v>
      </c>
      <c r="G32" s="359" t="s">
        <v>21</v>
      </c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1"/>
    </row>
    <row r="33" spans="1:18" s="7" customFormat="1" ht="14.25" customHeight="1">
      <c r="A33" s="395"/>
      <c r="B33" s="396"/>
      <c r="C33" s="310"/>
      <c r="D33" s="409"/>
      <c r="E33" s="333"/>
      <c r="F33" s="310"/>
      <c r="G33" s="60" t="s">
        <v>22</v>
      </c>
      <c r="H33" s="60" t="s">
        <v>59</v>
      </c>
      <c r="I33" s="60" t="s">
        <v>23</v>
      </c>
      <c r="J33" s="60" t="s">
        <v>24</v>
      </c>
      <c r="K33" s="60" t="s">
        <v>25</v>
      </c>
      <c r="L33" s="60" t="s">
        <v>26</v>
      </c>
      <c r="M33" s="60" t="s">
        <v>27</v>
      </c>
      <c r="N33" s="60" t="s">
        <v>28</v>
      </c>
      <c r="O33" s="60" t="s">
        <v>55</v>
      </c>
      <c r="P33" s="60" t="s">
        <v>56</v>
      </c>
      <c r="Q33" s="60" t="s">
        <v>57</v>
      </c>
      <c r="R33" s="61" t="s">
        <v>58</v>
      </c>
    </row>
    <row r="34" spans="1:18" s="8" customFormat="1" ht="12.75" customHeight="1">
      <c r="A34" s="410"/>
      <c r="B34" s="411"/>
      <c r="C34" s="69"/>
      <c r="D34" s="69"/>
      <c r="E34" s="70"/>
      <c r="F34" s="69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1"/>
    </row>
    <row r="35" spans="1:18" s="8" customFormat="1" ht="12.75" customHeight="1">
      <c r="A35" s="410"/>
      <c r="B35" s="411"/>
      <c r="C35" s="71"/>
      <c r="D35" s="71"/>
      <c r="E35" s="53"/>
      <c r="F35" s="56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1"/>
    </row>
    <row r="36" spans="1:18" s="8" customFormat="1" ht="12.75" customHeight="1">
      <c r="A36" s="410"/>
      <c r="B36" s="411"/>
      <c r="C36" s="71"/>
      <c r="D36" s="71"/>
      <c r="E36" s="53"/>
      <c r="F36" s="56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1"/>
    </row>
    <row r="37" spans="1:18" s="8" customFormat="1" ht="12.75" customHeight="1">
      <c r="A37" s="72"/>
      <c r="B37" s="73"/>
      <c r="C37" s="71"/>
      <c r="D37" s="71"/>
      <c r="E37" s="53"/>
      <c r="F37" s="56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1"/>
    </row>
    <row r="38" spans="1:18" ht="12.75" customHeight="1" thickBot="1">
      <c r="A38" s="335" t="s">
        <v>29</v>
      </c>
      <c r="B38" s="336"/>
      <c r="C38" s="336"/>
      <c r="D38" s="336"/>
      <c r="E38" s="337"/>
      <c r="F38" s="66">
        <f>SUM(F34:F37)</f>
        <v>0</v>
      </c>
      <c r="G38" s="74"/>
      <c r="H38" s="75"/>
      <c r="I38" s="75"/>
      <c r="J38" s="75"/>
      <c r="K38" s="75"/>
      <c r="L38" s="75"/>
      <c r="M38" s="76"/>
      <c r="N38" s="77"/>
      <c r="O38" s="77"/>
      <c r="P38" s="77"/>
      <c r="Q38" s="77"/>
      <c r="R38" s="78"/>
    </row>
    <row r="39" spans="1:18" s="4" customFormat="1" ht="18.75" customHeight="1" thickBot="1">
      <c r="A39" s="397" t="s">
        <v>34</v>
      </c>
      <c r="B39" s="398"/>
      <c r="C39" s="398"/>
      <c r="D39" s="398"/>
      <c r="E39" s="398"/>
      <c r="F39" s="398"/>
      <c r="G39" s="343"/>
      <c r="H39" s="344"/>
      <c r="I39" s="344"/>
      <c r="J39" s="344"/>
      <c r="K39" s="344"/>
      <c r="L39" s="344"/>
      <c r="M39" s="344"/>
      <c r="N39" s="67"/>
      <c r="O39" s="67"/>
      <c r="P39" s="67"/>
      <c r="Q39" s="67"/>
      <c r="R39" s="68"/>
    </row>
    <row r="40" spans="1:18" s="4" customFormat="1" ht="12.75">
      <c r="A40" s="79"/>
      <c r="B40" s="80"/>
      <c r="C40" s="81"/>
      <c r="D40" s="82"/>
      <c r="E40" s="83"/>
      <c r="F40" s="82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5"/>
    </row>
    <row r="41" spans="1:18" s="7" customFormat="1" ht="15.75" customHeight="1">
      <c r="A41" s="393" t="s">
        <v>31</v>
      </c>
      <c r="B41" s="394"/>
      <c r="C41" s="309" t="s">
        <v>32</v>
      </c>
      <c r="D41" s="408" t="s">
        <v>17</v>
      </c>
      <c r="E41" s="334" t="s">
        <v>33</v>
      </c>
      <c r="F41" s="309" t="s">
        <v>20</v>
      </c>
      <c r="G41" s="359" t="s">
        <v>21</v>
      </c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1"/>
    </row>
    <row r="42" spans="1:18" s="8" customFormat="1" ht="13.5" customHeight="1">
      <c r="A42" s="395"/>
      <c r="B42" s="396"/>
      <c r="C42" s="310"/>
      <c r="D42" s="409"/>
      <c r="E42" s="333"/>
      <c r="F42" s="310"/>
      <c r="G42" s="60" t="s">
        <v>22</v>
      </c>
      <c r="H42" s="60" t="s">
        <v>59</v>
      </c>
      <c r="I42" s="60" t="s">
        <v>23</v>
      </c>
      <c r="J42" s="60" t="s">
        <v>24</v>
      </c>
      <c r="K42" s="60" t="s">
        <v>25</v>
      </c>
      <c r="L42" s="60" t="s">
        <v>26</v>
      </c>
      <c r="M42" s="60" t="s">
        <v>27</v>
      </c>
      <c r="N42" s="60" t="s">
        <v>28</v>
      </c>
      <c r="O42" s="60" t="s">
        <v>55</v>
      </c>
      <c r="P42" s="60" t="s">
        <v>56</v>
      </c>
      <c r="Q42" s="60" t="s">
        <v>57</v>
      </c>
      <c r="R42" s="61" t="s">
        <v>58</v>
      </c>
    </row>
    <row r="43" spans="1:18" ht="12.75">
      <c r="A43" s="341"/>
      <c r="B43" s="342"/>
      <c r="C43" s="63"/>
      <c r="D43" s="56"/>
      <c r="E43" s="55"/>
      <c r="F43" s="56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5"/>
    </row>
    <row r="44" spans="1:18" ht="12.75">
      <c r="A44" s="341"/>
      <c r="B44" s="342"/>
      <c r="C44" s="63"/>
      <c r="D44" s="56"/>
      <c r="E44" s="55"/>
      <c r="F44" s="56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5"/>
    </row>
    <row r="45" spans="1:18" ht="12.75">
      <c r="A45" s="341"/>
      <c r="B45" s="342"/>
      <c r="C45" s="63"/>
      <c r="D45" s="56"/>
      <c r="E45" s="55"/>
      <c r="F45" s="56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5"/>
    </row>
    <row r="46" spans="1:18" ht="12.75">
      <c r="A46" s="341"/>
      <c r="B46" s="342"/>
      <c r="C46" s="63"/>
      <c r="D46" s="56"/>
      <c r="E46" s="55"/>
      <c r="F46" s="56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5"/>
    </row>
    <row r="47" spans="1:18" ht="13.5" thickBot="1">
      <c r="A47" s="335" t="s">
        <v>29</v>
      </c>
      <c r="B47" s="336"/>
      <c r="C47" s="336"/>
      <c r="D47" s="336"/>
      <c r="E47" s="337"/>
      <c r="F47" s="86">
        <f>SUM(F43:F46)</f>
        <v>0</v>
      </c>
      <c r="G47" s="315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414"/>
    </row>
    <row r="48" spans="1:18" ht="21" customHeight="1" thickBot="1">
      <c r="A48" s="87" t="s">
        <v>37</v>
      </c>
      <c r="B48" s="88"/>
      <c r="C48" s="89"/>
      <c r="D48" s="90"/>
      <c r="E48" s="91"/>
      <c r="F48" s="90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8"/>
    </row>
    <row r="49" spans="1:18" s="7" customFormat="1" ht="16.5" customHeight="1">
      <c r="A49" s="327" t="s">
        <v>15</v>
      </c>
      <c r="B49" s="328"/>
      <c r="C49" s="331" t="s">
        <v>35</v>
      </c>
      <c r="D49" s="332" t="s">
        <v>17</v>
      </c>
      <c r="E49" s="334" t="s">
        <v>33</v>
      </c>
      <c r="F49" s="309" t="s">
        <v>20</v>
      </c>
      <c r="G49" s="311" t="s">
        <v>21</v>
      </c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3"/>
    </row>
    <row r="50" spans="1:18" s="8" customFormat="1" ht="13.5" customHeight="1">
      <c r="A50" s="329"/>
      <c r="B50" s="330"/>
      <c r="C50" s="331"/>
      <c r="D50" s="333"/>
      <c r="E50" s="333"/>
      <c r="F50" s="310"/>
      <c r="G50" s="60" t="s">
        <v>22</v>
      </c>
      <c r="H50" s="60" t="s">
        <v>59</v>
      </c>
      <c r="I50" s="60" t="s">
        <v>23</v>
      </c>
      <c r="J50" s="60" t="s">
        <v>24</v>
      </c>
      <c r="K50" s="60" t="s">
        <v>25</v>
      </c>
      <c r="L50" s="60" t="s">
        <v>26</v>
      </c>
      <c r="M50" s="60" t="s">
        <v>27</v>
      </c>
      <c r="N50" s="60" t="s">
        <v>28</v>
      </c>
      <c r="O50" s="60" t="s">
        <v>55</v>
      </c>
      <c r="P50" s="60" t="s">
        <v>56</v>
      </c>
      <c r="Q50" s="60" t="s">
        <v>57</v>
      </c>
      <c r="R50" s="61" t="s">
        <v>58</v>
      </c>
    </row>
    <row r="51" spans="1:18" ht="12.75">
      <c r="A51" s="329"/>
      <c r="B51" s="330"/>
      <c r="C51" s="63"/>
      <c r="D51" s="56"/>
      <c r="E51" s="55"/>
      <c r="F51" s="56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5"/>
    </row>
    <row r="52" spans="1:18" ht="12.75">
      <c r="A52" s="351"/>
      <c r="B52" s="352"/>
      <c r="C52" s="63"/>
      <c r="D52" s="56"/>
      <c r="E52" s="55"/>
      <c r="F52" s="56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5"/>
    </row>
    <row r="53" spans="1:18" ht="12.75">
      <c r="A53" s="351"/>
      <c r="B53" s="352"/>
      <c r="C53" s="63"/>
      <c r="D53" s="56"/>
      <c r="E53" s="55"/>
      <c r="F53" s="56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5"/>
    </row>
    <row r="54" spans="1:18" ht="12.75">
      <c r="A54" s="92"/>
      <c r="B54" s="93"/>
      <c r="C54" s="63"/>
      <c r="D54" s="56"/>
      <c r="E54" s="55"/>
      <c r="F54" s="56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5"/>
    </row>
    <row r="55" spans="1:18" ht="13.5" thickBot="1">
      <c r="A55" s="335" t="s">
        <v>29</v>
      </c>
      <c r="B55" s="336"/>
      <c r="C55" s="336"/>
      <c r="D55" s="336"/>
      <c r="E55" s="337"/>
      <c r="F55" s="86">
        <f>SUM(F51:F54)</f>
        <v>0</v>
      </c>
      <c r="G55" s="343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5"/>
    </row>
    <row r="56" spans="1:18" ht="21.75" customHeight="1" thickBot="1">
      <c r="A56" s="87" t="s">
        <v>38</v>
      </c>
      <c r="B56" s="88"/>
      <c r="C56" s="89"/>
      <c r="D56" s="90"/>
      <c r="E56" s="91"/>
      <c r="F56" s="90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8"/>
    </row>
    <row r="57" spans="1:18" s="7" customFormat="1" ht="12.75" customHeight="1">
      <c r="A57" s="353" t="s">
        <v>15</v>
      </c>
      <c r="B57" s="331" t="s">
        <v>39</v>
      </c>
      <c r="C57" s="412" t="s">
        <v>40</v>
      </c>
      <c r="D57" s="357" t="s">
        <v>41</v>
      </c>
      <c r="E57" s="331" t="s">
        <v>42</v>
      </c>
      <c r="F57" s="309" t="s">
        <v>20</v>
      </c>
      <c r="G57" s="311" t="s">
        <v>21</v>
      </c>
      <c r="H57" s="312"/>
      <c r="I57" s="312"/>
      <c r="J57" s="312"/>
      <c r="K57" s="312"/>
      <c r="L57" s="312"/>
      <c r="M57" s="312"/>
      <c r="N57" s="312"/>
      <c r="O57" s="312"/>
      <c r="P57" s="312"/>
      <c r="Q57" s="312"/>
      <c r="R57" s="313"/>
    </row>
    <row r="58" spans="1:18" s="8" customFormat="1" ht="13.5" customHeight="1">
      <c r="A58" s="353"/>
      <c r="B58" s="331"/>
      <c r="C58" s="413"/>
      <c r="D58" s="357"/>
      <c r="E58" s="331"/>
      <c r="F58" s="310"/>
      <c r="G58" s="60" t="s">
        <v>22</v>
      </c>
      <c r="H58" s="60" t="s">
        <v>59</v>
      </c>
      <c r="I58" s="60" t="s">
        <v>23</v>
      </c>
      <c r="J58" s="60" t="s">
        <v>24</v>
      </c>
      <c r="K58" s="60" t="s">
        <v>25</v>
      </c>
      <c r="L58" s="60" t="s">
        <v>26</v>
      </c>
      <c r="M58" s="60" t="s">
        <v>27</v>
      </c>
      <c r="N58" s="60" t="s">
        <v>28</v>
      </c>
      <c r="O58" s="60" t="s">
        <v>55</v>
      </c>
      <c r="P58" s="60" t="s">
        <v>56</v>
      </c>
      <c r="Q58" s="60" t="s">
        <v>57</v>
      </c>
      <c r="R58" s="61" t="s">
        <v>58</v>
      </c>
    </row>
    <row r="59" spans="1:18" ht="12.75">
      <c r="A59" s="177"/>
      <c r="B59" s="55"/>
      <c r="C59" s="63"/>
      <c r="D59" s="56"/>
      <c r="E59" s="187"/>
      <c r="F59" s="56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5"/>
    </row>
    <row r="60" spans="1:34" ht="12.75">
      <c r="A60" s="62"/>
      <c r="B60" s="55"/>
      <c r="C60" s="63"/>
      <c r="D60" s="56"/>
      <c r="E60" s="55"/>
      <c r="F60" s="56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5"/>
      <c r="AD60" s="240"/>
      <c r="AE60" s="240"/>
      <c r="AF60" s="240"/>
      <c r="AG60" s="240"/>
      <c r="AH60" s="240"/>
    </row>
    <row r="61" spans="1:34" ht="12.75">
      <c r="A61" s="62"/>
      <c r="B61" s="55"/>
      <c r="C61" s="63"/>
      <c r="D61" s="56"/>
      <c r="E61" s="55"/>
      <c r="F61" s="56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5"/>
      <c r="AD61" s="240"/>
      <c r="AE61" s="240"/>
      <c r="AF61" s="240"/>
      <c r="AG61" s="240"/>
      <c r="AH61" s="240"/>
    </row>
    <row r="62" spans="1:34" ht="12.75">
      <c r="A62" s="62"/>
      <c r="B62" s="55"/>
      <c r="C62" s="63"/>
      <c r="D62" s="56"/>
      <c r="E62" s="55"/>
      <c r="F62" s="56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5"/>
      <c r="AD62" s="240"/>
      <c r="AE62" s="240"/>
      <c r="AF62" s="240"/>
      <c r="AG62" s="240"/>
      <c r="AH62" s="240"/>
    </row>
    <row r="63" spans="1:34" ht="13.5" thickBot="1">
      <c r="A63" s="335" t="s">
        <v>29</v>
      </c>
      <c r="B63" s="336"/>
      <c r="C63" s="336"/>
      <c r="D63" s="336"/>
      <c r="E63" s="337"/>
      <c r="F63" s="94">
        <f>SUM(F59:F62)</f>
        <v>0</v>
      </c>
      <c r="G63" s="343"/>
      <c r="H63" s="344"/>
      <c r="I63" s="344"/>
      <c r="J63" s="344"/>
      <c r="K63" s="344"/>
      <c r="L63" s="344"/>
      <c r="M63" s="344"/>
      <c r="N63" s="344"/>
      <c r="O63" s="344"/>
      <c r="P63" s="344"/>
      <c r="Q63" s="344"/>
      <c r="R63" s="345"/>
      <c r="AD63" s="240"/>
      <c r="AE63" s="240"/>
      <c r="AF63" s="240"/>
      <c r="AG63" s="240"/>
      <c r="AH63" s="240"/>
    </row>
    <row r="64" spans="1:34" ht="22.5" customHeight="1" thickBot="1">
      <c r="A64" s="87" t="s">
        <v>43</v>
      </c>
      <c r="B64" s="88"/>
      <c r="C64" s="89"/>
      <c r="D64" s="90"/>
      <c r="E64" s="91"/>
      <c r="F64" s="90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8"/>
      <c r="AD64" s="240"/>
      <c r="AE64" s="240"/>
      <c r="AF64" s="240"/>
      <c r="AG64" s="240"/>
      <c r="AH64" s="240"/>
    </row>
    <row r="65" spans="1:34" s="7" customFormat="1" ht="12.75" customHeight="1">
      <c r="A65" s="327" t="s">
        <v>15</v>
      </c>
      <c r="B65" s="355"/>
      <c r="C65" s="355"/>
      <c r="D65" s="328"/>
      <c r="E65" s="331" t="s">
        <v>39</v>
      </c>
      <c r="F65" s="358" t="s">
        <v>36</v>
      </c>
      <c r="G65" s="311" t="s">
        <v>21</v>
      </c>
      <c r="H65" s="312"/>
      <c r="I65" s="312"/>
      <c r="J65" s="312"/>
      <c r="K65" s="312"/>
      <c r="L65" s="312"/>
      <c r="M65" s="312"/>
      <c r="N65" s="312"/>
      <c r="O65" s="312"/>
      <c r="P65" s="312"/>
      <c r="Q65" s="312"/>
      <c r="R65" s="313"/>
      <c r="AD65" s="241"/>
      <c r="AE65" s="241"/>
      <c r="AF65" s="241"/>
      <c r="AG65" s="241"/>
      <c r="AH65" s="241"/>
    </row>
    <row r="66" spans="1:34" s="8" customFormat="1" ht="13.5" customHeight="1">
      <c r="A66" s="329"/>
      <c r="B66" s="356"/>
      <c r="C66" s="356"/>
      <c r="D66" s="330"/>
      <c r="E66" s="331"/>
      <c r="F66" s="358"/>
      <c r="G66" s="60" t="s">
        <v>22</v>
      </c>
      <c r="H66" s="60" t="s">
        <v>59</v>
      </c>
      <c r="I66" s="60" t="s">
        <v>23</v>
      </c>
      <c r="J66" s="60" t="s">
        <v>24</v>
      </c>
      <c r="K66" s="60" t="s">
        <v>25</v>
      </c>
      <c r="L66" s="60" t="s">
        <v>26</v>
      </c>
      <c r="M66" s="60" t="s">
        <v>27</v>
      </c>
      <c r="N66" s="60" t="s">
        <v>28</v>
      </c>
      <c r="O66" s="60" t="s">
        <v>55</v>
      </c>
      <c r="P66" s="60" t="s">
        <v>56</v>
      </c>
      <c r="Q66" s="60" t="s">
        <v>57</v>
      </c>
      <c r="R66" s="61" t="s">
        <v>58</v>
      </c>
      <c r="AD66" s="240"/>
      <c r="AE66" s="240"/>
      <c r="AF66" s="240"/>
      <c r="AG66" s="240"/>
      <c r="AH66" s="240"/>
    </row>
    <row r="67" spans="1:34" ht="12.75">
      <c r="A67" s="318"/>
      <c r="B67" s="354"/>
      <c r="C67" s="354"/>
      <c r="D67" s="319"/>
      <c r="E67" s="55"/>
      <c r="F67" s="56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5"/>
      <c r="AD67" s="240"/>
      <c r="AE67" s="240"/>
      <c r="AF67" s="240"/>
      <c r="AG67" s="240"/>
      <c r="AH67" s="240"/>
    </row>
    <row r="68" spans="1:34" ht="12.75">
      <c r="A68" s="320"/>
      <c r="B68" s="354"/>
      <c r="C68" s="354"/>
      <c r="D68" s="319"/>
      <c r="E68" s="55"/>
      <c r="F68" s="56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5"/>
      <c r="AD68" s="240"/>
      <c r="AE68" s="240"/>
      <c r="AF68" s="240"/>
      <c r="AG68" s="240"/>
      <c r="AH68" s="240"/>
    </row>
    <row r="69" spans="1:34" ht="12.75">
      <c r="A69" s="340"/>
      <c r="B69" s="341"/>
      <c r="C69" s="341"/>
      <c r="D69" s="342"/>
      <c r="E69" s="55"/>
      <c r="F69" s="56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5"/>
      <c r="AD69" s="240"/>
      <c r="AE69" s="240"/>
      <c r="AF69" s="240"/>
      <c r="AG69" s="240"/>
      <c r="AH69" s="240"/>
    </row>
    <row r="70" spans="1:34" ht="12.75">
      <c r="A70" s="340"/>
      <c r="B70" s="341"/>
      <c r="C70" s="341"/>
      <c r="D70" s="342"/>
      <c r="E70" s="55"/>
      <c r="F70" s="56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5"/>
      <c r="AD70" s="240"/>
      <c r="AE70" s="240"/>
      <c r="AF70" s="240"/>
      <c r="AG70" s="240"/>
      <c r="AH70" s="240"/>
    </row>
    <row r="71" spans="1:34" ht="13.5" thickBot="1">
      <c r="A71" s="335" t="s">
        <v>29</v>
      </c>
      <c r="B71" s="336"/>
      <c r="C71" s="336"/>
      <c r="D71" s="336"/>
      <c r="E71" s="337"/>
      <c r="F71" s="94">
        <f>SUM(F67:F70)</f>
        <v>0</v>
      </c>
      <c r="G71" s="343"/>
      <c r="H71" s="344"/>
      <c r="I71" s="344"/>
      <c r="J71" s="344"/>
      <c r="K71" s="344"/>
      <c r="L71" s="344"/>
      <c r="M71" s="344"/>
      <c r="N71" s="344"/>
      <c r="O71" s="344"/>
      <c r="P71" s="344"/>
      <c r="Q71" s="344"/>
      <c r="R71" s="345"/>
      <c r="AD71" s="240"/>
      <c r="AE71" s="240"/>
      <c r="AF71" s="240"/>
      <c r="AG71" s="240"/>
      <c r="AH71" s="240"/>
    </row>
    <row r="72" spans="1:34" s="4" customFormat="1" ht="19.5" customHeight="1" thickBot="1">
      <c r="A72" s="87" t="s">
        <v>44</v>
      </c>
      <c r="B72" s="88"/>
      <c r="C72" s="89"/>
      <c r="D72" s="90"/>
      <c r="E72" s="91"/>
      <c r="F72" s="90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8"/>
      <c r="AD72" s="242"/>
      <c r="AE72" s="242"/>
      <c r="AF72" s="242"/>
      <c r="AG72" s="242"/>
      <c r="AH72" s="242"/>
    </row>
    <row r="73" spans="1:34" s="7" customFormat="1" ht="12.75" customHeight="1">
      <c r="A73" s="327" t="s">
        <v>15</v>
      </c>
      <c r="B73" s="328"/>
      <c r="C73" s="331" t="s">
        <v>35</v>
      </c>
      <c r="D73" s="332" t="s">
        <v>17</v>
      </c>
      <c r="E73" s="334" t="s">
        <v>33</v>
      </c>
      <c r="F73" s="309" t="s">
        <v>20</v>
      </c>
      <c r="G73" s="311" t="s">
        <v>21</v>
      </c>
      <c r="H73" s="312"/>
      <c r="I73" s="312"/>
      <c r="J73" s="312"/>
      <c r="K73" s="312"/>
      <c r="L73" s="312"/>
      <c r="M73" s="312"/>
      <c r="N73" s="312"/>
      <c r="O73" s="312"/>
      <c r="P73" s="312"/>
      <c r="Q73" s="312"/>
      <c r="R73" s="313"/>
      <c r="AD73" s="241"/>
      <c r="AE73" s="241"/>
      <c r="AF73" s="241"/>
      <c r="AG73" s="241"/>
      <c r="AH73" s="241"/>
    </row>
    <row r="74" spans="1:34" s="8" customFormat="1" ht="13.5" customHeight="1">
      <c r="A74" s="329"/>
      <c r="B74" s="330"/>
      <c r="C74" s="331"/>
      <c r="D74" s="333"/>
      <c r="E74" s="333"/>
      <c r="F74" s="310"/>
      <c r="G74" s="60" t="s">
        <v>22</v>
      </c>
      <c r="H74" s="60" t="s">
        <v>59</v>
      </c>
      <c r="I74" s="60" t="s">
        <v>23</v>
      </c>
      <c r="J74" s="60" t="s">
        <v>24</v>
      </c>
      <c r="K74" s="60" t="s">
        <v>25</v>
      </c>
      <c r="L74" s="60" t="s">
        <v>26</v>
      </c>
      <c r="M74" s="60" t="s">
        <v>27</v>
      </c>
      <c r="N74" s="60" t="s">
        <v>28</v>
      </c>
      <c r="O74" s="60" t="s">
        <v>55</v>
      </c>
      <c r="P74" s="60" t="s">
        <v>56</v>
      </c>
      <c r="Q74" s="60" t="s">
        <v>57</v>
      </c>
      <c r="R74" s="61" t="s">
        <v>58</v>
      </c>
      <c r="AD74" s="240"/>
      <c r="AE74" s="240"/>
      <c r="AF74" s="240"/>
      <c r="AG74" s="240"/>
      <c r="AH74" s="240"/>
    </row>
    <row r="75" spans="1:35" ht="27.75" customHeight="1">
      <c r="A75" s="346" t="s">
        <v>198</v>
      </c>
      <c r="B75" s="347"/>
      <c r="C75" s="63" t="s">
        <v>169</v>
      </c>
      <c r="D75" s="56">
        <v>7247</v>
      </c>
      <c r="E75" s="56">
        <v>3687.99999</v>
      </c>
      <c r="F75" s="56">
        <f>D75*E75+(D75*E75)*0.004</f>
        <v>26833843.671240117</v>
      </c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64"/>
      <c r="R75" s="65"/>
      <c r="AC75" s="179"/>
      <c r="AD75" s="246"/>
      <c r="AE75" s="246"/>
      <c r="AF75" s="246"/>
      <c r="AG75" s="243"/>
      <c r="AH75" s="244"/>
      <c r="AI75" s="4"/>
    </row>
    <row r="76" spans="1:35" ht="12.75">
      <c r="A76" s="338" t="s">
        <v>199</v>
      </c>
      <c r="B76" s="339"/>
      <c r="C76" s="63" t="s">
        <v>169</v>
      </c>
      <c r="D76" s="56">
        <v>1</v>
      </c>
      <c r="E76" s="56">
        <v>4870339.9265</v>
      </c>
      <c r="F76" s="56">
        <f>D76*E76</f>
        <v>4870339.9265</v>
      </c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64"/>
      <c r="R76" s="65"/>
      <c r="AD76" s="246"/>
      <c r="AE76" s="246"/>
      <c r="AF76" s="246"/>
      <c r="AG76" s="243"/>
      <c r="AH76" s="244"/>
      <c r="AI76" s="4"/>
    </row>
    <row r="77" spans="1:35" ht="12.75">
      <c r="A77" s="338" t="s">
        <v>200</v>
      </c>
      <c r="B77" s="339"/>
      <c r="C77" s="63" t="s">
        <v>201</v>
      </c>
      <c r="D77" s="56">
        <v>65.99</v>
      </c>
      <c r="E77" s="237">
        <v>369250</v>
      </c>
      <c r="F77" s="56">
        <f>D77*E77+(D77*E77)*0.004</f>
        <v>24464274.729999997</v>
      </c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64"/>
      <c r="R77" s="65"/>
      <c r="AD77" s="246"/>
      <c r="AE77" s="246"/>
      <c r="AF77" s="246"/>
      <c r="AG77" s="243"/>
      <c r="AH77" s="244"/>
      <c r="AI77" s="4"/>
    </row>
    <row r="78" spans="1:35" ht="12.75">
      <c r="A78" s="338" t="s">
        <v>202</v>
      </c>
      <c r="B78" s="339"/>
      <c r="C78" s="63" t="s">
        <v>203</v>
      </c>
      <c r="D78" s="56">
        <v>3</v>
      </c>
      <c r="E78" s="237">
        <v>35131500</v>
      </c>
      <c r="F78" s="56">
        <f>D78*E78+(D78*E78)*0.004</f>
        <v>105816078</v>
      </c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64"/>
      <c r="R78" s="65"/>
      <c r="AD78" s="246"/>
      <c r="AE78" s="246"/>
      <c r="AF78" s="246"/>
      <c r="AG78" s="243"/>
      <c r="AH78" s="244"/>
      <c r="AI78" s="4"/>
    </row>
    <row r="79" spans="1:35" ht="12.75">
      <c r="A79" s="348" t="s">
        <v>204</v>
      </c>
      <c r="B79" s="348"/>
      <c r="C79" s="63" t="s">
        <v>203</v>
      </c>
      <c r="D79" s="56">
        <v>1000</v>
      </c>
      <c r="E79" s="237">
        <f>4999+41.304</f>
        <v>5040.304</v>
      </c>
      <c r="F79" s="56">
        <f>D79*E79+(D79*E79)*0.004</f>
        <v>5060465.216</v>
      </c>
      <c r="G79" s="64"/>
      <c r="H79" s="64"/>
      <c r="I79" s="64"/>
      <c r="J79" s="181"/>
      <c r="K79" s="181"/>
      <c r="L79" s="181"/>
      <c r="M79" s="181"/>
      <c r="N79" s="181"/>
      <c r="O79" s="181"/>
      <c r="P79" s="181"/>
      <c r="Q79" s="181"/>
      <c r="R79" s="182"/>
      <c r="AD79" s="246"/>
      <c r="AE79" s="246"/>
      <c r="AF79" s="247"/>
      <c r="AG79" s="243"/>
      <c r="AH79" s="244"/>
      <c r="AI79" s="4"/>
    </row>
    <row r="80" spans="1:35" ht="13.5" thickBot="1">
      <c r="A80" s="335" t="s">
        <v>29</v>
      </c>
      <c r="B80" s="336"/>
      <c r="C80" s="336"/>
      <c r="D80" s="336"/>
      <c r="E80" s="337"/>
      <c r="F80" s="86">
        <f>SUM(F75:F79)</f>
        <v>167045001.54374012</v>
      </c>
      <c r="G80" s="343"/>
      <c r="H80" s="344"/>
      <c r="I80" s="344"/>
      <c r="J80" s="344"/>
      <c r="K80" s="344"/>
      <c r="L80" s="344"/>
      <c r="M80" s="344"/>
      <c r="N80" s="344"/>
      <c r="O80" s="344"/>
      <c r="P80" s="344"/>
      <c r="Q80" s="344"/>
      <c r="R80" s="345"/>
      <c r="AD80" s="246"/>
      <c r="AE80" s="246"/>
      <c r="AF80" s="243"/>
      <c r="AG80" s="243"/>
      <c r="AH80" s="244"/>
      <c r="AI80" s="238"/>
    </row>
    <row r="81" spans="1:35" ht="18" customHeight="1" thickBot="1">
      <c r="A81" s="87" t="s">
        <v>89</v>
      </c>
      <c r="B81" s="88"/>
      <c r="C81" s="89"/>
      <c r="D81" s="90"/>
      <c r="E81" s="91"/>
      <c r="F81" s="90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8"/>
      <c r="AD81" s="246"/>
      <c r="AE81" s="246"/>
      <c r="AF81" s="243"/>
      <c r="AG81" s="243"/>
      <c r="AH81" s="242"/>
      <c r="AI81" s="4"/>
    </row>
    <row r="82" spans="1:35" ht="12.75">
      <c r="A82" s="327" t="s">
        <v>15</v>
      </c>
      <c r="B82" s="328"/>
      <c r="C82" s="331" t="s">
        <v>35</v>
      </c>
      <c r="D82" s="332" t="s">
        <v>17</v>
      </c>
      <c r="E82" s="334" t="s">
        <v>33</v>
      </c>
      <c r="F82" s="309" t="s">
        <v>20</v>
      </c>
      <c r="G82" s="311" t="s">
        <v>21</v>
      </c>
      <c r="H82" s="312"/>
      <c r="I82" s="312"/>
      <c r="J82" s="312"/>
      <c r="K82" s="312"/>
      <c r="L82" s="312"/>
      <c r="M82" s="312"/>
      <c r="N82" s="312"/>
      <c r="O82" s="312"/>
      <c r="P82" s="312"/>
      <c r="Q82" s="312"/>
      <c r="R82" s="313"/>
      <c r="AD82" s="246"/>
      <c r="AE82" s="246"/>
      <c r="AF82" s="243"/>
      <c r="AG82" s="243"/>
      <c r="AH82" s="242"/>
      <c r="AI82" s="4"/>
    </row>
    <row r="83" spans="1:34" ht="16.5">
      <c r="A83" s="329"/>
      <c r="B83" s="330"/>
      <c r="C83" s="331"/>
      <c r="D83" s="333"/>
      <c r="E83" s="333"/>
      <c r="F83" s="310"/>
      <c r="G83" s="60" t="s">
        <v>22</v>
      </c>
      <c r="H83" s="60" t="s">
        <v>59</v>
      </c>
      <c r="I83" s="60" t="s">
        <v>23</v>
      </c>
      <c r="J83" s="60" t="s">
        <v>24</v>
      </c>
      <c r="K83" s="60" t="s">
        <v>25</v>
      </c>
      <c r="L83" s="60" t="s">
        <v>26</v>
      </c>
      <c r="M83" s="60" t="s">
        <v>27</v>
      </c>
      <c r="N83" s="60" t="s">
        <v>28</v>
      </c>
      <c r="O83" s="60" t="s">
        <v>55</v>
      </c>
      <c r="P83" s="60" t="s">
        <v>56</v>
      </c>
      <c r="Q83" s="60" t="s">
        <v>57</v>
      </c>
      <c r="R83" s="60" t="s">
        <v>58</v>
      </c>
      <c r="AD83" s="240"/>
      <c r="AE83" s="240"/>
      <c r="AF83" s="240"/>
      <c r="AG83" s="240"/>
      <c r="AH83" s="240"/>
    </row>
    <row r="84" spans="1:34" ht="12.75">
      <c r="A84" s="318" t="s">
        <v>98</v>
      </c>
      <c r="B84" s="319"/>
      <c r="C84" s="63"/>
      <c r="D84" s="56"/>
      <c r="E84" s="55"/>
      <c r="F84" s="192">
        <v>7443003.907622989</v>
      </c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AD84" s="240"/>
      <c r="AE84" s="245"/>
      <c r="AF84" s="240"/>
      <c r="AG84" s="240"/>
      <c r="AH84" s="240"/>
    </row>
    <row r="85" spans="1:34" ht="12.75">
      <c r="A85" s="320" t="s">
        <v>91</v>
      </c>
      <c r="B85" s="319"/>
      <c r="C85" s="63"/>
      <c r="D85" s="56"/>
      <c r="E85" s="55"/>
      <c r="F85" s="193">
        <v>3857142.8571428573</v>
      </c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AD85" s="246"/>
      <c r="AE85" s="246"/>
      <c r="AF85" s="246"/>
      <c r="AG85" s="240"/>
      <c r="AH85" s="240"/>
    </row>
    <row r="86" spans="1:34" ht="12.75">
      <c r="A86" s="318" t="s">
        <v>178</v>
      </c>
      <c r="B86" s="319"/>
      <c r="C86" s="63"/>
      <c r="D86" s="56"/>
      <c r="E86" s="55"/>
      <c r="F86" s="193">
        <v>500000</v>
      </c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AD86" s="246"/>
      <c r="AE86" s="240"/>
      <c r="AF86" s="240"/>
      <c r="AG86" s="240"/>
      <c r="AH86" s="240"/>
    </row>
    <row r="87" spans="1:34" ht="12.75">
      <c r="A87" s="318" t="s">
        <v>99</v>
      </c>
      <c r="B87" s="319"/>
      <c r="C87" s="63"/>
      <c r="D87" s="56"/>
      <c r="E87" s="55"/>
      <c r="F87" s="194">
        <v>520000</v>
      </c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AD87" s="246"/>
      <c r="AE87" s="248"/>
      <c r="AF87" s="240"/>
      <c r="AG87" s="240"/>
      <c r="AH87" s="240"/>
    </row>
    <row r="88" spans="7:34" ht="12.75"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AD88" s="240"/>
      <c r="AE88" s="240"/>
      <c r="AF88" s="240"/>
      <c r="AG88" s="240"/>
      <c r="AH88" s="240"/>
    </row>
    <row r="89" spans="1:34" ht="12.75">
      <c r="A89" s="321" t="s">
        <v>29</v>
      </c>
      <c r="B89" s="322"/>
      <c r="C89" s="322"/>
      <c r="D89" s="322"/>
      <c r="E89" s="323"/>
      <c r="F89" s="86">
        <f>SUM(F84:F87)</f>
        <v>12320146.764765847</v>
      </c>
      <c r="G89" s="324"/>
      <c r="H89" s="325"/>
      <c r="I89" s="325"/>
      <c r="J89" s="325"/>
      <c r="K89" s="325"/>
      <c r="L89" s="325"/>
      <c r="M89" s="325"/>
      <c r="N89" s="325"/>
      <c r="O89" s="325"/>
      <c r="P89" s="325"/>
      <c r="Q89" s="325"/>
      <c r="R89" s="326"/>
      <c r="AD89" s="240"/>
      <c r="AE89" s="240"/>
      <c r="AF89" s="240"/>
      <c r="AG89" s="240"/>
      <c r="AH89" s="240"/>
    </row>
    <row r="90" spans="1:34" ht="12.75">
      <c r="A90" s="314" t="s">
        <v>90</v>
      </c>
      <c r="B90" s="314"/>
      <c r="C90" s="314"/>
      <c r="D90" s="314"/>
      <c r="E90" s="314"/>
      <c r="F90" s="56">
        <f>F30+F38+F47+F55+F63+F71+F80</f>
        <v>249999999.54374012</v>
      </c>
      <c r="G90" s="315"/>
      <c r="H90" s="316"/>
      <c r="I90" s="316"/>
      <c r="J90" s="316"/>
      <c r="K90" s="316"/>
      <c r="L90" s="316"/>
      <c r="M90" s="316"/>
      <c r="N90" s="316"/>
      <c r="O90" s="316"/>
      <c r="P90" s="316"/>
      <c r="Q90" s="316"/>
      <c r="R90" s="317"/>
      <c r="AD90" s="240"/>
      <c r="AE90" s="248">
        <f>AG86*D75</f>
        <v>0</v>
      </c>
      <c r="AF90" s="240"/>
      <c r="AG90" s="240"/>
      <c r="AH90" s="240"/>
    </row>
    <row r="91" spans="1:18" ht="12.75">
      <c r="A91" s="95"/>
      <c r="B91" s="95"/>
      <c r="C91" s="96"/>
      <c r="D91" s="97"/>
      <c r="E91" s="98"/>
      <c r="F91" s="233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</row>
    <row r="92" ht="12.75">
      <c r="F92" s="239">
        <v>250000000</v>
      </c>
    </row>
    <row r="93" spans="7:8" ht="12.75">
      <c r="G93" s="186">
        <f>F93*0.004</f>
        <v>0</v>
      </c>
      <c r="H93" s="186">
        <f>F93-G93</f>
        <v>0</v>
      </c>
    </row>
    <row r="94" spans="6:7" ht="12.75">
      <c r="F94" s="234"/>
      <c r="G94" s="186"/>
    </row>
  </sheetData>
  <sheetProtection/>
  <mergeCells count="115">
    <mergeCell ref="G32:R32"/>
    <mergeCell ref="G65:R65"/>
    <mergeCell ref="F49:F50"/>
    <mergeCell ref="F41:F42"/>
    <mergeCell ref="C57:C58"/>
    <mergeCell ref="G41:R41"/>
    <mergeCell ref="A38:E38"/>
    <mergeCell ref="E65:E66"/>
    <mergeCell ref="G39:M39"/>
    <mergeCell ref="G47:R47"/>
    <mergeCell ref="A41:B42"/>
    <mergeCell ref="A55:E55"/>
    <mergeCell ref="F65:F66"/>
    <mergeCell ref="A52:B52"/>
    <mergeCell ref="B57:B58"/>
    <mergeCell ref="E49:E50"/>
    <mergeCell ref="A63:E63"/>
    <mergeCell ref="A51:B51"/>
    <mergeCell ref="C41:C42"/>
    <mergeCell ref="A34:B34"/>
    <mergeCell ref="A35:B35"/>
    <mergeCell ref="E32:E33"/>
    <mergeCell ref="A45:B45"/>
    <mergeCell ref="G55:R55"/>
    <mergeCell ref="G49:R49"/>
    <mergeCell ref="E41:E42"/>
    <mergeCell ref="D41:D42"/>
    <mergeCell ref="A49:B50"/>
    <mergeCell ref="C49:C50"/>
    <mergeCell ref="A1:A4"/>
    <mergeCell ref="A10:B11"/>
    <mergeCell ref="A31:F31"/>
    <mergeCell ref="D49:D50"/>
    <mergeCell ref="A44:B44"/>
    <mergeCell ref="A46:B46"/>
    <mergeCell ref="F32:F33"/>
    <mergeCell ref="D32:D33"/>
    <mergeCell ref="C32:C33"/>
    <mergeCell ref="A36:B36"/>
    <mergeCell ref="A5:R6"/>
    <mergeCell ref="B1:J2"/>
    <mergeCell ref="E19:E20"/>
    <mergeCell ref="F19:F20"/>
    <mergeCell ref="A32:B33"/>
    <mergeCell ref="A47:E47"/>
    <mergeCell ref="A39:F39"/>
    <mergeCell ref="O4:R4"/>
    <mergeCell ref="D10:D11"/>
    <mergeCell ref="A18:F18"/>
    <mergeCell ref="B3:J4"/>
    <mergeCell ref="K4:N4"/>
    <mergeCell ref="A12:B12"/>
    <mergeCell ref="A17:E17"/>
    <mergeCell ref="K1:R1"/>
    <mergeCell ref="K2:R2"/>
    <mergeCell ref="K3:N3"/>
    <mergeCell ref="A14:B14"/>
    <mergeCell ref="A7:R8"/>
    <mergeCell ref="O3:R3"/>
    <mergeCell ref="E10:E11"/>
    <mergeCell ref="A30:E30"/>
    <mergeCell ref="G19:R19"/>
    <mergeCell ref="A15:B15"/>
    <mergeCell ref="A16:B16"/>
    <mergeCell ref="C19:C20"/>
    <mergeCell ref="A19:A20"/>
    <mergeCell ref="D19:D20"/>
    <mergeCell ref="F10:F11"/>
    <mergeCell ref="G30:R30"/>
    <mergeCell ref="A67:D67"/>
    <mergeCell ref="A68:D68"/>
    <mergeCell ref="A65:D66"/>
    <mergeCell ref="G57:R57"/>
    <mergeCell ref="D57:D58"/>
    <mergeCell ref="F57:F58"/>
    <mergeCell ref="E57:E58"/>
    <mergeCell ref="C10:C11"/>
    <mergeCell ref="A9:F9"/>
    <mergeCell ref="G71:R71"/>
    <mergeCell ref="A53:B53"/>
    <mergeCell ref="A13:B13"/>
    <mergeCell ref="G63:R63"/>
    <mergeCell ref="B19:B20"/>
    <mergeCell ref="A43:B43"/>
    <mergeCell ref="A69:D69"/>
    <mergeCell ref="A57:A58"/>
    <mergeCell ref="A70:D70"/>
    <mergeCell ref="G73:R73"/>
    <mergeCell ref="A78:B78"/>
    <mergeCell ref="A73:B74"/>
    <mergeCell ref="G80:R80"/>
    <mergeCell ref="C73:C74"/>
    <mergeCell ref="D73:D74"/>
    <mergeCell ref="A75:B75"/>
    <mergeCell ref="A79:B79"/>
    <mergeCell ref="F73:F74"/>
    <mergeCell ref="A82:B83"/>
    <mergeCell ref="C82:C83"/>
    <mergeCell ref="D82:D83"/>
    <mergeCell ref="E82:E83"/>
    <mergeCell ref="A71:E71"/>
    <mergeCell ref="E73:E74"/>
    <mergeCell ref="A77:B77"/>
    <mergeCell ref="A80:E80"/>
    <mergeCell ref="A76:B76"/>
    <mergeCell ref="F82:F83"/>
    <mergeCell ref="G82:R82"/>
    <mergeCell ref="A90:E90"/>
    <mergeCell ref="G90:R90"/>
    <mergeCell ref="A84:B84"/>
    <mergeCell ref="A85:B85"/>
    <mergeCell ref="A87:B87"/>
    <mergeCell ref="A89:E89"/>
    <mergeCell ref="G89:R89"/>
    <mergeCell ref="A86:B86"/>
  </mergeCells>
  <printOptions horizontalCentered="1" verticalCentered="1"/>
  <pageMargins left="0" right="0" top="0" bottom="0" header="0" footer="0"/>
  <pageSetup horizontalDpi="600" verticalDpi="600" orientation="landscape" paperSize="122" scale="67" r:id="rId2"/>
  <rowBreaks count="1" manualBreakCount="1">
    <brk id="4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SheetLayoutView="100" zoomScalePageLayoutView="0" workbookViewId="0" topLeftCell="B10">
      <selection activeCell="G20" sqref="G20"/>
    </sheetView>
  </sheetViews>
  <sheetFormatPr defaultColWidth="11.421875" defaultRowHeight="12.75"/>
  <cols>
    <col min="1" max="1" width="21.421875" style="14" customWidth="1"/>
    <col min="2" max="2" width="18.8515625" style="14" customWidth="1"/>
    <col min="3" max="3" width="17.57421875" style="14" customWidth="1"/>
    <col min="4" max="4" width="16.28125" style="14" customWidth="1"/>
    <col min="5" max="5" width="10.7109375" style="14" customWidth="1"/>
    <col min="6" max="6" width="13.7109375" style="18" customWidth="1"/>
    <col min="7" max="7" width="17.00390625" style="19" customWidth="1"/>
    <col min="8" max="16384" width="11.421875" style="14" customWidth="1"/>
  </cols>
  <sheetData>
    <row r="1" spans="1:7" ht="26.25" customHeight="1">
      <c r="A1" s="426"/>
      <c r="B1" s="432" t="s">
        <v>49</v>
      </c>
      <c r="C1" s="432"/>
      <c r="D1" s="432"/>
      <c r="E1" s="432"/>
      <c r="F1" s="429" t="s">
        <v>51</v>
      </c>
      <c r="G1" s="429"/>
    </row>
    <row r="2" spans="1:7" ht="26.25" customHeight="1">
      <c r="A2" s="427"/>
      <c r="B2" s="432"/>
      <c r="C2" s="432"/>
      <c r="D2" s="432"/>
      <c r="E2" s="432"/>
      <c r="F2" s="430" t="s">
        <v>52</v>
      </c>
      <c r="G2" s="430"/>
    </row>
    <row r="3" spans="1:13" s="1" customFormat="1" ht="26.25" customHeight="1">
      <c r="A3" s="427"/>
      <c r="B3" s="431" t="s">
        <v>50</v>
      </c>
      <c r="C3" s="431"/>
      <c r="D3" s="431"/>
      <c r="E3" s="431"/>
      <c r="F3" s="6" t="s">
        <v>53</v>
      </c>
      <c r="G3" s="6" t="s">
        <v>68</v>
      </c>
      <c r="H3" s="5"/>
      <c r="I3" s="5"/>
      <c r="J3" s="5"/>
      <c r="K3" s="5"/>
      <c r="L3" s="5"/>
      <c r="M3" s="5"/>
    </row>
    <row r="4" spans="1:13" s="1" customFormat="1" ht="26.25" customHeight="1">
      <c r="A4" s="428"/>
      <c r="B4" s="431"/>
      <c r="C4" s="431"/>
      <c r="D4" s="431"/>
      <c r="E4" s="431"/>
      <c r="F4" s="6" t="str">
        <f>+'POA H.B.'!K4</f>
        <v>Versión 0</v>
      </c>
      <c r="G4" s="32">
        <f>+'POA H.B.'!O4</f>
        <v>42999</v>
      </c>
      <c r="H4" s="5"/>
      <c r="I4" s="5"/>
      <c r="J4" s="5"/>
      <c r="K4" s="5"/>
      <c r="L4" s="5"/>
      <c r="M4" s="5"/>
    </row>
    <row r="5" spans="1:13" s="1" customFormat="1" ht="21" customHeight="1">
      <c r="A5" s="415" t="s">
        <v>54</v>
      </c>
      <c r="B5" s="415"/>
      <c r="C5" s="415"/>
      <c r="D5" s="415"/>
      <c r="E5" s="415"/>
      <c r="F5" s="415"/>
      <c r="G5" s="415"/>
      <c r="H5" s="5"/>
      <c r="I5" s="5"/>
      <c r="J5" s="5"/>
      <c r="K5" s="5"/>
      <c r="L5" s="5"/>
      <c r="M5" s="5"/>
    </row>
    <row r="6" spans="1:7" ht="28.5" customHeight="1">
      <c r="A6" s="416" t="s">
        <v>192</v>
      </c>
      <c r="B6" s="417"/>
      <c r="C6" s="417"/>
      <c r="D6" s="417"/>
      <c r="E6" s="417"/>
      <c r="F6" s="417"/>
      <c r="G6" s="418"/>
    </row>
    <row r="7" spans="1:7" ht="55.5" customHeight="1">
      <c r="A7" s="20" t="s">
        <v>71</v>
      </c>
      <c r="B7" s="421" t="s">
        <v>70</v>
      </c>
      <c r="C7" s="422"/>
      <c r="D7" s="21" t="s">
        <v>35</v>
      </c>
      <c r="E7" s="22" t="s">
        <v>48</v>
      </c>
      <c r="F7" s="23" t="s">
        <v>191</v>
      </c>
      <c r="G7" s="22" t="s">
        <v>72</v>
      </c>
    </row>
    <row r="8" spans="1:7" ht="27.75" customHeight="1">
      <c r="A8" s="211" t="s">
        <v>210</v>
      </c>
      <c r="B8" s="433" t="s">
        <v>211</v>
      </c>
      <c r="C8" s="434"/>
      <c r="D8" s="231" t="s">
        <v>212</v>
      </c>
      <c r="E8" s="236" t="s">
        <v>213</v>
      </c>
      <c r="F8" s="232">
        <v>1051398.4000000001</v>
      </c>
      <c r="G8" s="143">
        <v>520000</v>
      </c>
    </row>
    <row r="9" spans="1:7" ht="27.75" customHeight="1">
      <c r="A9" s="33"/>
      <c r="B9" s="419"/>
      <c r="C9" s="420"/>
      <c r="D9" s="43"/>
      <c r="E9" s="43"/>
      <c r="F9" s="44"/>
      <c r="G9" s="45"/>
    </row>
    <row r="10" spans="1:7" ht="27.75" customHeight="1">
      <c r="A10" s="43"/>
      <c r="B10" s="419"/>
      <c r="C10" s="420"/>
      <c r="D10" s="46"/>
      <c r="E10" s="46"/>
      <c r="F10" s="44"/>
      <c r="G10" s="45"/>
    </row>
    <row r="11" spans="1:7" ht="27.75" customHeight="1">
      <c r="A11" s="33"/>
      <c r="B11" s="419"/>
      <c r="C11" s="420"/>
      <c r="D11" s="43"/>
      <c r="E11" s="43"/>
      <c r="F11" s="44"/>
      <c r="G11" s="45"/>
    </row>
    <row r="12" spans="1:7" ht="27.75" customHeight="1">
      <c r="A12" s="43"/>
      <c r="B12" s="419"/>
      <c r="C12" s="420"/>
      <c r="D12" s="43"/>
      <c r="E12" s="43"/>
      <c r="F12" s="44"/>
      <c r="G12" s="45"/>
    </row>
    <row r="13" spans="1:7" ht="27.75" customHeight="1">
      <c r="A13" s="43"/>
      <c r="B13" s="419"/>
      <c r="C13" s="420"/>
      <c r="D13" s="43"/>
      <c r="E13" s="43"/>
      <c r="F13" s="44"/>
      <c r="G13" s="45"/>
    </row>
    <row r="14" spans="1:7" ht="27.75" customHeight="1">
      <c r="A14" s="33"/>
      <c r="B14" s="419"/>
      <c r="C14" s="420"/>
      <c r="D14" s="43"/>
      <c r="E14" s="43"/>
      <c r="F14" s="44"/>
      <c r="G14" s="45"/>
    </row>
    <row r="15" spans="1:7" s="17" customFormat="1" ht="22.5" customHeight="1">
      <c r="A15" s="423" t="s">
        <v>100</v>
      </c>
      <c r="B15" s="424"/>
      <c r="C15" s="424"/>
      <c r="D15" s="424"/>
      <c r="E15" s="424"/>
      <c r="F15" s="425"/>
      <c r="G15" s="24">
        <f>SUM(G8:G14)</f>
        <v>520000</v>
      </c>
    </row>
    <row r="16" spans="1:7" ht="12">
      <c r="A16" s="10"/>
      <c r="B16" s="25"/>
      <c r="C16" s="25"/>
      <c r="D16" s="26"/>
      <c r="E16" s="27"/>
      <c r="F16" s="27"/>
      <c r="G16" s="28"/>
    </row>
    <row r="17" ht="12">
      <c r="F17" s="29"/>
    </row>
    <row r="18" ht="12">
      <c r="F18" s="235"/>
    </row>
  </sheetData>
  <sheetProtection/>
  <mergeCells count="16">
    <mergeCell ref="B13:C13"/>
    <mergeCell ref="B14:C14"/>
    <mergeCell ref="B7:C7"/>
    <mergeCell ref="A15:F15"/>
    <mergeCell ref="A1:A4"/>
    <mergeCell ref="F1:G1"/>
    <mergeCell ref="F2:G2"/>
    <mergeCell ref="B3:E4"/>
    <mergeCell ref="B1:E2"/>
    <mergeCell ref="B8:C8"/>
    <mergeCell ref="A5:G5"/>
    <mergeCell ref="A6:G6"/>
    <mergeCell ref="B11:C11"/>
    <mergeCell ref="B12:C12"/>
    <mergeCell ref="B9:C9"/>
    <mergeCell ref="B10:C10"/>
  </mergeCells>
  <printOptions horizontalCentered="1" verticalCentered="1"/>
  <pageMargins left="0.7480314960629921" right="0.7480314960629921" top="0.3937007874015748" bottom="0.5905511811023623" header="0" footer="0"/>
  <pageSetup horizontalDpi="600" verticalDpi="600" orientation="landscape" paperSize="122" scale="70" r:id="rId2"/>
  <headerFooter alignWithMargins="0"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0"/>
  <sheetViews>
    <sheetView zoomScale="80" zoomScaleNormal="80" zoomScalePageLayoutView="0" workbookViewId="0" topLeftCell="A24">
      <selection activeCell="F29" sqref="F29"/>
    </sheetView>
  </sheetViews>
  <sheetFormatPr defaultColWidth="9.140625" defaultRowHeight="12.75"/>
  <cols>
    <col min="1" max="1" width="21.140625" style="146" customWidth="1"/>
    <col min="2" max="2" width="6.140625" style="146" customWidth="1"/>
    <col min="3" max="3" width="10.7109375" style="146" customWidth="1"/>
    <col min="4" max="4" width="12.140625" style="174" customWidth="1"/>
    <col min="5" max="5" width="19.421875" style="146" customWidth="1"/>
    <col min="6" max="6" width="37.00390625" style="146" customWidth="1"/>
    <col min="7" max="7" width="24.421875" style="146" customWidth="1"/>
    <col min="8" max="8" width="27.140625" style="146" customWidth="1"/>
    <col min="9" max="9" width="19.421875" style="146" customWidth="1"/>
    <col min="10" max="10" width="19.140625" style="146" customWidth="1"/>
    <col min="11" max="11" width="12.7109375" style="146" customWidth="1"/>
    <col min="12" max="12" width="17.421875" style="146" customWidth="1"/>
    <col min="13" max="13" width="10.421875" style="146" customWidth="1"/>
    <col min="14" max="14" width="18.7109375" style="146" customWidth="1"/>
    <col min="15" max="15" width="10.421875" style="146" customWidth="1"/>
    <col min="16" max="16" width="20.140625" style="146" customWidth="1"/>
    <col min="17" max="17" width="10.421875" style="146" customWidth="1"/>
    <col min="18" max="18" width="21.8515625" style="146" customWidth="1"/>
    <col min="19" max="19" width="14.421875" style="146" customWidth="1"/>
    <col min="20" max="20" width="14.140625" style="146" customWidth="1"/>
    <col min="21" max="21" width="18.7109375" style="146" customWidth="1"/>
    <col min="22" max="16384" width="9.140625" style="146" customWidth="1"/>
  </cols>
  <sheetData>
    <row r="1" spans="1:23" ht="36" customHeight="1">
      <c r="A1" s="492"/>
      <c r="B1" s="492"/>
      <c r="C1" s="492"/>
      <c r="D1" s="493" t="s">
        <v>14</v>
      </c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144"/>
      <c r="S1" s="494" t="s">
        <v>51</v>
      </c>
      <c r="T1" s="494"/>
      <c r="U1" s="494"/>
      <c r="V1" s="145"/>
      <c r="W1" s="145"/>
    </row>
    <row r="2" spans="1:23" ht="25.5" customHeight="1">
      <c r="A2" s="492"/>
      <c r="B2" s="492"/>
      <c r="C2" s="492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144"/>
      <c r="S2" s="495" t="s">
        <v>52</v>
      </c>
      <c r="T2" s="495"/>
      <c r="U2" s="495"/>
      <c r="V2" s="145"/>
      <c r="W2" s="145"/>
    </row>
    <row r="3" spans="1:23" ht="33" customHeight="1">
      <c r="A3" s="492"/>
      <c r="B3" s="492"/>
      <c r="C3" s="492"/>
      <c r="D3" s="493" t="s">
        <v>50</v>
      </c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144"/>
      <c r="S3" s="148" t="s">
        <v>53</v>
      </c>
      <c r="T3" s="496" t="s">
        <v>69</v>
      </c>
      <c r="U3" s="496"/>
      <c r="V3" s="145"/>
      <c r="W3" s="145"/>
    </row>
    <row r="4" spans="1:23" ht="30.75" customHeight="1">
      <c r="A4" s="492"/>
      <c r="B4" s="492"/>
      <c r="C4" s="492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144"/>
      <c r="S4" s="148" t="str">
        <f>+'[1]POA H.C. '!F4</f>
        <v>Versión 0</v>
      </c>
      <c r="T4" s="497">
        <f>+'[1]POA H.C. '!G4</f>
        <v>42999</v>
      </c>
      <c r="U4" s="497"/>
      <c r="V4" s="145"/>
      <c r="W4" s="145"/>
    </row>
    <row r="5" spans="1:23" ht="21" customHeight="1">
      <c r="A5" s="490" t="s">
        <v>54</v>
      </c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145"/>
      <c r="W5" s="145"/>
    </row>
    <row r="6" spans="1:23" ht="21" customHeight="1">
      <c r="A6" s="490" t="s">
        <v>102</v>
      </c>
      <c r="B6" s="490"/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145"/>
      <c r="W6" s="145"/>
    </row>
    <row r="7" spans="1:23" ht="21.75" customHeight="1">
      <c r="A7" s="486" t="s">
        <v>46</v>
      </c>
      <c r="B7" s="486"/>
      <c r="C7" s="486"/>
      <c r="D7" s="486"/>
      <c r="E7" s="491" t="s">
        <v>123</v>
      </c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145"/>
      <c r="W7" s="145"/>
    </row>
    <row r="8" spans="1:23" ht="21.75" customHeight="1">
      <c r="A8" s="486" t="s">
        <v>47</v>
      </c>
      <c r="B8" s="486"/>
      <c r="C8" s="486"/>
      <c r="D8" s="486"/>
      <c r="E8" s="487" t="s">
        <v>124</v>
      </c>
      <c r="F8" s="487"/>
      <c r="G8" s="487"/>
      <c r="H8" s="487"/>
      <c r="I8" s="487"/>
      <c r="J8" s="487"/>
      <c r="K8" s="487"/>
      <c r="L8" s="487"/>
      <c r="M8" s="487"/>
      <c r="N8" s="487"/>
      <c r="O8" s="487"/>
      <c r="P8" s="487"/>
      <c r="Q8" s="487"/>
      <c r="R8" s="487"/>
      <c r="S8" s="487"/>
      <c r="T8" s="487"/>
      <c r="U8" s="487"/>
      <c r="V8" s="145"/>
      <c r="W8" s="145"/>
    </row>
    <row r="9" spans="1:23" ht="21.75" customHeight="1">
      <c r="A9" s="486" t="s">
        <v>104</v>
      </c>
      <c r="B9" s="486"/>
      <c r="C9" s="486"/>
      <c r="D9" s="486"/>
      <c r="E9" s="487" t="s">
        <v>125</v>
      </c>
      <c r="F9" s="487"/>
      <c r="G9" s="487"/>
      <c r="H9" s="487"/>
      <c r="I9" s="487"/>
      <c r="J9" s="487"/>
      <c r="K9" s="487"/>
      <c r="L9" s="487"/>
      <c r="M9" s="487"/>
      <c r="N9" s="487"/>
      <c r="O9" s="487"/>
      <c r="P9" s="487"/>
      <c r="Q9" s="487"/>
      <c r="R9" s="487"/>
      <c r="S9" s="487"/>
      <c r="T9" s="487"/>
      <c r="U9" s="487"/>
      <c r="V9" s="145"/>
      <c r="W9" s="145"/>
    </row>
    <row r="10" spans="1:21" ht="21.75" customHeight="1">
      <c r="A10" s="486" t="s">
        <v>45</v>
      </c>
      <c r="B10" s="486"/>
      <c r="C10" s="486"/>
      <c r="D10" s="486"/>
      <c r="E10" s="488" t="s">
        <v>128</v>
      </c>
      <c r="F10" s="488"/>
      <c r="G10" s="488"/>
      <c r="H10" s="488"/>
      <c r="I10" s="488"/>
      <c r="J10" s="488"/>
      <c r="K10" s="488"/>
      <c r="L10" s="488"/>
      <c r="M10" s="488"/>
      <c r="N10" s="488"/>
      <c r="O10" s="488"/>
      <c r="P10" s="488"/>
      <c r="Q10" s="488"/>
      <c r="R10" s="488"/>
      <c r="S10" s="488"/>
      <c r="T10" s="488"/>
      <c r="U10" s="488"/>
    </row>
    <row r="11" spans="1:21" ht="36.75" customHeight="1">
      <c r="A11" s="486" t="s">
        <v>105</v>
      </c>
      <c r="B11" s="486"/>
      <c r="C11" s="486"/>
      <c r="D11" s="486"/>
      <c r="E11" s="489" t="s">
        <v>126</v>
      </c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</row>
    <row r="12" spans="1:21" ht="12.75" customHeight="1">
      <c r="A12" s="472" t="s">
        <v>111</v>
      </c>
      <c r="B12" s="466" t="s">
        <v>106</v>
      </c>
      <c r="C12" s="466"/>
      <c r="D12" s="466"/>
      <c r="E12" s="466"/>
      <c r="F12" s="482" t="s">
        <v>74</v>
      </c>
      <c r="G12" s="483" t="s">
        <v>208</v>
      </c>
      <c r="H12" s="483" t="s">
        <v>209</v>
      </c>
      <c r="I12" s="482" t="s">
        <v>107</v>
      </c>
      <c r="J12" s="466" t="s">
        <v>35</v>
      </c>
      <c r="K12" s="466" t="s">
        <v>63</v>
      </c>
      <c r="L12" s="466"/>
      <c r="M12" s="466"/>
      <c r="N12" s="466"/>
      <c r="O12" s="466"/>
      <c r="P12" s="466"/>
      <c r="Q12" s="466"/>
      <c r="R12" s="466"/>
      <c r="S12" s="466"/>
      <c r="T12" s="466"/>
      <c r="U12" s="466"/>
    </row>
    <row r="13" spans="1:21" ht="12.75">
      <c r="A13" s="472"/>
      <c r="B13" s="466"/>
      <c r="C13" s="466"/>
      <c r="D13" s="466"/>
      <c r="E13" s="466"/>
      <c r="F13" s="482"/>
      <c r="G13" s="484"/>
      <c r="H13" s="484"/>
      <c r="I13" s="482"/>
      <c r="J13" s="466"/>
      <c r="K13" s="466"/>
      <c r="L13" s="466"/>
      <c r="M13" s="466"/>
      <c r="N13" s="466"/>
      <c r="O13" s="466"/>
      <c r="P13" s="466"/>
      <c r="Q13" s="466"/>
      <c r="R13" s="466"/>
      <c r="S13" s="466"/>
      <c r="T13" s="466"/>
      <c r="U13" s="466"/>
    </row>
    <row r="14" spans="1:21" ht="42.75" customHeight="1">
      <c r="A14" s="472"/>
      <c r="B14" s="466"/>
      <c r="C14" s="466"/>
      <c r="D14" s="466"/>
      <c r="E14" s="466"/>
      <c r="F14" s="482"/>
      <c r="G14" s="485"/>
      <c r="H14" s="485"/>
      <c r="I14" s="482"/>
      <c r="J14" s="466"/>
      <c r="K14" s="147" t="s">
        <v>114</v>
      </c>
      <c r="L14" s="147" t="s">
        <v>115</v>
      </c>
      <c r="M14" s="147" t="s">
        <v>116</v>
      </c>
      <c r="N14" s="147" t="s">
        <v>117</v>
      </c>
      <c r="O14" s="147" t="s">
        <v>118</v>
      </c>
      <c r="P14" s="147" t="s">
        <v>119</v>
      </c>
      <c r="Q14" s="147" t="s">
        <v>121</v>
      </c>
      <c r="R14" s="147" t="s">
        <v>120</v>
      </c>
      <c r="S14" s="466" t="s">
        <v>76</v>
      </c>
      <c r="T14" s="466"/>
      <c r="U14" s="149" t="s">
        <v>112</v>
      </c>
    </row>
    <row r="15" spans="1:21" ht="80.25" customHeight="1">
      <c r="A15" s="195" t="s">
        <v>131</v>
      </c>
      <c r="B15" s="467" t="s">
        <v>132</v>
      </c>
      <c r="C15" s="468"/>
      <c r="D15" s="468"/>
      <c r="E15" s="469"/>
      <c r="F15" s="196" t="s">
        <v>141</v>
      </c>
      <c r="G15" s="229">
        <v>1</v>
      </c>
      <c r="H15" s="230">
        <v>100000000</v>
      </c>
      <c r="I15" s="197">
        <v>0.471</v>
      </c>
      <c r="J15" s="189" t="s">
        <v>113</v>
      </c>
      <c r="K15" s="198">
        <v>0.058823</v>
      </c>
      <c r="L15" s="155">
        <v>144886244</v>
      </c>
      <c r="M15" s="198">
        <v>0.058823</v>
      </c>
      <c r="N15" s="156">
        <v>99000000</v>
      </c>
      <c r="O15" s="198">
        <v>0.205882</v>
      </c>
      <c r="P15" s="199">
        <v>50000000</v>
      </c>
      <c r="Q15" s="198">
        <v>0.205882</v>
      </c>
      <c r="R15" s="199">
        <v>97884000</v>
      </c>
      <c r="S15" s="470">
        <f>I15+K15+M15+O15+Q15</f>
        <v>1.00041</v>
      </c>
      <c r="T15" s="470"/>
      <c r="U15" s="200">
        <f>SUM(L15)+SUM(N15)+SUM(P15)+SUM(R15)</f>
        <v>391770244</v>
      </c>
    </row>
    <row r="16" spans="1:21" ht="105.75" customHeight="1">
      <c r="A16" s="150" t="s">
        <v>130</v>
      </c>
      <c r="B16" s="455" t="s">
        <v>133</v>
      </c>
      <c r="C16" s="455" t="s">
        <v>133</v>
      </c>
      <c r="D16" s="455" t="s">
        <v>133</v>
      </c>
      <c r="E16" s="455" t="s">
        <v>133</v>
      </c>
      <c r="F16" s="151" t="s">
        <v>142</v>
      </c>
      <c r="G16" s="212">
        <v>3</v>
      </c>
      <c r="H16" s="213">
        <v>60000000</v>
      </c>
      <c r="I16" s="152">
        <v>0</v>
      </c>
      <c r="J16" s="153" t="s">
        <v>122</v>
      </c>
      <c r="K16" s="154">
        <v>35</v>
      </c>
      <c r="L16" s="155">
        <v>37600000</v>
      </c>
      <c r="M16" s="154">
        <v>35</v>
      </c>
      <c r="N16" s="156">
        <v>43700000</v>
      </c>
      <c r="O16" s="154">
        <v>35</v>
      </c>
      <c r="P16" s="156">
        <v>47000000</v>
      </c>
      <c r="Q16" s="154">
        <v>35</v>
      </c>
      <c r="R16" s="156">
        <v>39829216</v>
      </c>
      <c r="S16" s="436">
        <f>I16+K16+M16+O16+Q16</f>
        <v>140</v>
      </c>
      <c r="T16" s="436"/>
      <c r="U16" s="157">
        <f>SUM(L16)+SUM(N16)+SUM(P16)+SUM(R16)</f>
        <v>168129216</v>
      </c>
    </row>
    <row r="17" spans="1:21" ht="72.75" customHeight="1">
      <c r="A17" s="150" t="s">
        <v>129</v>
      </c>
      <c r="B17" s="478" t="s">
        <v>134</v>
      </c>
      <c r="C17" s="479" t="s">
        <v>134</v>
      </c>
      <c r="D17" s="479" t="s">
        <v>134</v>
      </c>
      <c r="E17" s="480" t="s">
        <v>134</v>
      </c>
      <c r="F17" s="158" t="s">
        <v>143</v>
      </c>
      <c r="G17" s="158"/>
      <c r="H17" s="158"/>
      <c r="I17" s="159">
        <v>2</v>
      </c>
      <c r="J17" s="160" t="s">
        <v>122</v>
      </c>
      <c r="K17" s="159">
        <v>2</v>
      </c>
      <c r="L17" s="155">
        <v>220000000</v>
      </c>
      <c r="M17" s="159">
        <v>2</v>
      </c>
      <c r="N17" s="161">
        <v>405020000</v>
      </c>
      <c r="O17" s="159">
        <v>2</v>
      </c>
      <c r="P17" s="162">
        <v>29000000</v>
      </c>
      <c r="Q17" s="159">
        <v>2</v>
      </c>
      <c r="R17" s="162">
        <v>19775596</v>
      </c>
      <c r="S17" s="481">
        <v>2</v>
      </c>
      <c r="T17" s="481"/>
      <c r="U17" s="163">
        <f>SUM(L17)+SUM(N17)+SUM(P17)+SUM(R17)</f>
        <v>673795596</v>
      </c>
    </row>
    <row r="18" spans="1:21" s="145" customFormat="1" ht="61.5" customHeight="1">
      <c r="A18" s="459" t="s">
        <v>128</v>
      </c>
      <c r="B18" s="461" t="s">
        <v>135</v>
      </c>
      <c r="C18" s="462" t="s">
        <v>135</v>
      </c>
      <c r="D18" s="462" t="s">
        <v>135</v>
      </c>
      <c r="E18" s="463" t="s">
        <v>135</v>
      </c>
      <c r="F18" s="217" t="s">
        <v>144</v>
      </c>
      <c r="G18" s="218">
        <v>1</v>
      </c>
      <c r="H18" s="219">
        <v>250000000</v>
      </c>
      <c r="I18" s="220">
        <v>0</v>
      </c>
      <c r="J18" s="221" t="s">
        <v>113</v>
      </c>
      <c r="K18" s="222">
        <v>0.05</v>
      </c>
      <c r="L18" s="223">
        <v>34603665</v>
      </c>
      <c r="M18" s="222">
        <v>0.15</v>
      </c>
      <c r="N18" s="224">
        <v>74600000</v>
      </c>
      <c r="O18" s="222">
        <v>0.15</v>
      </c>
      <c r="P18" s="224">
        <v>100000000</v>
      </c>
      <c r="Q18" s="222">
        <v>0.15</v>
      </c>
      <c r="R18" s="224">
        <v>140927850</v>
      </c>
      <c r="S18" s="464">
        <f>I18+K18+M18+O18+Q18</f>
        <v>0.5</v>
      </c>
      <c r="T18" s="464"/>
      <c r="U18" s="225">
        <f>SUM(L18)+SUM(N18)+SUM(P18)+SUM(R18)</f>
        <v>350131515</v>
      </c>
    </row>
    <row r="19" spans="1:21" s="145" customFormat="1" ht="61.5" customHeight="1">
      <c r="A19" s="460"/>
      <c r="B19" s="461" t="s">
        <v>156</v>
      </c>
      <c r="C19" s="462"/>
      <c r="D19" s="462"/>
      <c r="E19" s="463"/>
      <c r="F19" s="217" t="s">
        <v>157</v>
      </c>
      <c r="G19" s="226"/>
      <c r="H19" s="227"/>
      <c r="I19" s="228">
        <v>0</v>
      </c>
      <c r="J19" s="221" t="s">
        <v>122</v>
      </c>
      <c r="K19" s="228">
        <v>0</v>
      </c>
      <c r="L19" s="223">
        <v>0</v>
      </c>
      <c r="M19" s="228">
        <v>1</v>
      </c>
      <c r="N19" s="224">
        <v>721000000</v>
      </c>
      <c r="O19" s="228">
        <v>3</v>
      </c>
      <c r="P19" s="224">
        <v>400000000</v>
      </c>
      <c r="Q19" s="228">
        <v>3</v>
      </c>
      <c r="R19" s="224">
        <v>100000000</v>
      </c>
      <c r="S19" s="465">
        <f>I19+K19+M19+O19+Q19</f>
        <v>7</v>
      </c>
      <c r="T19" s="465"/>
      <c r="U19" s="225">
        <f>SUM(L19)+SUM(N19)+SUM(P19)+SUM(R19)</f>
        <v>1221000000</v>
      </c>
    </row>
    <row r="20" spans="1:21" s="145" customFormat="1" ht="55.5" customHeight="1">
      <c r="A20" s="456" t="s">
        <v>127</v>
      </c>
      <c r="B20" s="437" t="s">
        <v>136</v>
      </c>
      <c r="C20" s="438" t="s">
        <v>136</v>
      </c>
      <c r="D20" s="438" t="s">
        <v>136</v>
      </c>
      <c r="E20" s="439" t="s">
        <v>136</v>
      </c>
      <c r="F20" s="151" t="s">
        <v>145</v>
      </c>
      <c r="G20" s="212">
        <v>1</v>
      </c>
      <c r="H20" s="475">
        <v>415000000</v>
      </c>
      <c r="I20" s="152">
        <v>4</v>
      </c>
      <c r="J20" s="147" t="s">
        <v>122</v>
      </c>
      <c r="K20" s="154">
        <v>1</v>
      </c>
      <c r="L20" s="155">
        <v>24701040</v>
      </c>
      <c r="M20" s="154">
        <v>1</v>
      </c>
      <c r="N20" s="161">
        <v>20000000</v>
      </c>
      <c r="O20" s="154">
        <v>1</v>
      </c>
      <c r="P20" s="161">
        <v>4503724</v>
      </c>
      <c r="Q20" s="154">
        <v>1</v>
      </c>
      <c r="R20" s="161">
        <v>45096912</v>
      </c>
      <c r="S20" s="436">
        <f>I20+K20+M20+O20+Q20</f>
        <v>8</v>
      </c>
      <c r="T20" s="436"/>
      <c r="U20" s="471">
        <f>SUM(L20:L21)+SUM(N20:N21)+SUM(P20:P21)+SUM(R20:R21)</f>
        <v>667682112</v>
      </c>
    </row>
    <row r="21" spans="1:21" s="145" customFormat="1" ht="66" customHeight="1">
      <c r="A21" s="457"/>
      <c r="B21" s="437" t="s">
        <v>137</v>
      </c>
      <c r="C21" s="438" t="s">
        <v>137</v>
      </c>
      <c r="D21" s="438" t="s">
        <v>137</v>
      </c>
      <c r="E21" s="439" t="s">
        <v>137</v>
      </c>
      <c r="F21" s="166" t="s">
        <v>146</v>
      </c>
      <c r="G21" s="215">
        <v>1</v>
      </c>
      <c r="H21" s="476"/>
      <c r="I21" s="152">
        <v>0</v>
      </c>
      <c r="J21" s="147" t="s">
        <v>113</v>
      </c>
      <c r="K21" s="164">
        <v>1</v>
      </c>
      <c r="L21" s="155" t="s">
        <v>155</v>
      </c>
      <c r="M21" s="164">
        <v>1</v>
      </c>
      <c r="N21" s="161">
        <v>262637500</v>
      </c>
      <c r="O21" s="164">
        <v>1</v>
      </c>
      <c r="P21" s="161">
        <v>265646024</v>
      </c>
      <c r="Q21" s="164">
        <v>1</v>
      </c>
      <c r="R21" s="161">
        <v>45096912</v>
      </c>
      <c r="S21" s="473">
        <v>1</v>
      </c>
      <c r="T21" s="474"/>
      <c r="U21" s="472"/>
    </row>
    <row r="22" spans="1:21" s="145" customFormat="1" ht="51.75" customHeight="1">
      <c r="A22" s="457"/>
      <c r="B22" s="437" t="s">
        <v>138</v>
      </c>
      <c r="C22" s="438" t="s">
        <v>138</v>
      </c>
      <c r="D22" s="438" t="s">
        <v>138</v>
      </c>
      <c r="E22" s="439" t="s">
        <v>138</v>
      </c>
      <c r="F22" s="151" t="s">
        <v>147</v>
      </c>
      <c r="G22" s="214">
        <v>1</v>
      </c>
      <c r="H22" s="476"/>
      <c r="I22" s="167">
        <v>1</v>
      </c>
      <c r="J22" s="168" t="s">
        <v>122</v>
      </c>
      <c r="K22" s="167">
        <v>1</v>
      </c>
      <c r="L22" s="155">
        <v>145673939</v>
      </c>
      <c r="M22" s="167">
        <v>1</v>
      </c>
      <c r="N22" s="161">
        <v>66792104</v>
      </c>
      <c r="O22" s="167">
        <v>1</v>
      </c>
      <c r="P22" s="161">
        <v>66792104</v>
      </c>
      <c r="Q22" s="167">
        <v>1</v>
      </c>
      <c r="R22" s="161">
        <v>45096912</v>
      </c>
      <c r="S22" s="451">
        <v>1</v>
      </c>
      <c r="T22" s="452"/>
      <c r="U22" s="165">
        <f>L22+N22+P21+R22</f>
        <v>523208979</v>
      </c>
    </row>
    <row r="23" spans="1:21" s="145" customFormat="1" ht="94.5" customHeight="1">
      <c r="A23" s="457"/>
      <c r="B23" s="437" t="s">
        <v>139</v>
      </c>
      <c r="C23" s="438" t="s">
        <v>139</v>
      </c>
      <c r="D23" s="438" t="s">
        <v>139</v>
      </c>
      <c r="E23" s="439" t="s">
        <v>139</v>
      </c>
      <c r="F23" s="151" t="s">
        <v>148</v>
      </c>
      <c r="G23" s="212">
        <v>1</v>
      </c>
      <c r="H23" s="476"/>
      <c r="I23" s="152">
        <v>0</v>
      </c>
      <c r="J23" s="147" t="s">
        <v>122</v>
      </c>
      <c r="K23" s="154">
        <v>1</v>
      </c>
      <c r="L23" s="155">
        <v>56750798</v>
      </c>
      <c r="M23" s="152">
        <v>1</v>
      </c>
      <c r="N23" s="161">
        <v>324410396</v>
      </c>
      <c r="O23" s="152">
        <v>1</v>
      </c>
      <c r="P23" s="161">
        <v>120000000</v>
      </c>
      <c r="Q23" s="152">
        <v>1</v>
      </c>
      <c r="R23" s="161">
        <v>176574786</v>
      </c>
      <c r="S23" s="453">
        <f aca="true" t="shared" si="0" ref="S23:S29">I23+K23+M23+O23+Q23</f>
        <v>4</v>
      </c>
      <c r="T23" s="453"/>
      <c r="U23" s="165">
        <f aca="true" t="shared" si="1" ref="U23:U29">L23+N23+P23+R23</f>
        <v>677735980</v>
      </c>
    </row>
    <row r="24" spans="1:21" s="145" customFormat="1" ht="94.5" customHeight="1">
      <c r="A24" s="458"/>
      <c r="B24" s="437" t="s">
        <v>140</v>
      </c>
      <c r="C24" s="438" t="s">
        <v>140</v>
      </c>
      <c r="D24" s="438" t="s">
        <v>140</v>
      </c>
      <c r="E24" s="439" t="s">
        <v>140</v>
      </c>
      <c r="F24" s="151" t="s">
        <v>149</v>
      </c>
      <c r="G24" s="212">
        <v>1</v>
      </c>
      <c r="H24" s="477"/>
      <c r="I24" s="152">
        <v>0</v>
      </c>
      <c r="J24" s="147" t="s">
        <v>113</v>
      </c>
      <c r="K24" s="154">
        <v>2</v>
      </c>
      <c r="L24" s="155">
        <v>70803514</v>
      </c>
      <c r="M24" s="154">
        <v>1</v>
      </c>
      <c r="N24" s="161">
        <v>74600000</v>
      </c>
      <c r="O24" s="154">
        <v>1</v>
      </c>
      <c r="P24" s="161">
        <v>50000000</v>
      </c>
      <c r="Q24" s="154">
        <v>1</v>
      </c>
      <c r="R24" s="161">
        <v>96194536</v>
      </c>
      <c r="S24" s="453">
        <f t="shared" si="0"/>
        <v>5</v>
      </c>
      <c r="T24" s="453"/>
      <c r="U24" s="165">
        <f t="shared" si="1"/>
        <v>291598050</v>
      </c>
    </row>
    <row r="25" spans="1:21" s="145" customFormat="1" ht="94.5" customHeight="1">
      <c r="A25" s="454" t="s">
        <v>161</v>
      </c>
      <c r="B25" s="455" t="s">
        <v>162</v>
      </c>
      <c r="C25" s="455"/>
      <c r="D25" s="455"/>
      <c r="E25" s="455"/>
      <c r="F25" s="151" t="s">
        <v>163</v>
      </c>
      <c r="G25" s="151"/>
      <c r="H25" s="151"/>
      <c r="I25" s="152">
        <v>0</v>
      </c>
      <c r="J25" s="153" t="s">
        <v>122</v>
      </c>
      <c r="K25" s="154">
        <v>0</v>
      </c>
      <c r="L25" s="155">
        <v>0</v>
      </c>
      <c r="M25" s="154">
        <v>0</v>
      </c>
      <c r="N25" s="156">
        <v>0</v>
      </c>
      <c r="O25" s="154">
        <v>100</v>
      </c>
      <c r="P25" s="156">
        <v>400000000</v>
      </c>
      <c r="Q25" s="154">
        <v>0</v>
      </c>
      <c r="R25" s="156">
        <v>0</v>
      </c>
      <c r="S25" s="436">
        <f t="shared" si="0"/>
        <v>100</v>
      </c>
      <c r="T25" s="436"/>
      <c r="U25" s="185">
        <f t="shared" si="1"/>
        <v>400000000</v>
      </c>
    </row>
    <row r="26" spans="1:21" s="145" customFormat="1" ht="94.5" customHeight="1">
      <c r="A26" s="454"/>
      <c r="B26" s="455" t="s">
        <v>164</v>
      </c>
      <c r="C26" s="455"/>
      <c r="D26" s="455"/>
      <c r="E26" s="455"/>
      <c r="F26" s="151" t="s">
        <v>165</v>
      </c>
      <c r="G26" s="151"/>
      <c r="H26" s="151"/>
      <c r="I26" s="152">
        <v>0</v>
      </c>
      <c r="J26" s="153" t="s">
        <v>122</v>
      </c>
      <c r="K26" s="154">
        <v>0</v>
      </c>
      <c r="L26" s="155">
        <v>0</v>
      </c>
      <c r="M26" s="154">
        <v>0</v>
      </c>
      <c r="N26" s="156">
        <v>0</v>
      </c>
      <c r="O26" s="154">
        <v>200</v>
      </c>
      <c r="P26" s="156">
        <v>100000000</v>
      </c>
      <c r="Q26" s="154">
        <v>0</v>
      </c>
      <c r="R26" s="156">
        <v>0</v>
      </c>
      <c r="S26" s="436">
        <f t="shared" si="0"/>
        <v>200</v>
      </c>
      <c r="T26" s="436"/>
      <c r="U26" s="185">
        <f t="shared" si="1"/>
        <v>100000000</v>
      </c>
    </row>
    <row r="27" spans="1:21" s="145" customFormat="1" ht="94.5" customHeight="1">
      <c r="A27" s="445" t="s">
        <v>171</v>
      </c>
      <c r="B27" s="448" t="s">
        <v>172</v>
      </c>
      <c r="C27" s="449"/>
      <c r="D27" s="449"/>
      <c r="E27" s="450"/>
      <c r="F27" s="190" t="s">
        <v>173</v>
      </c>
      <c r="G27" s="190"/>
      <c r="H27" s="190"/>
      <c r="I27" s="152">
        <v>0</v>
      </c>
      <c r="J27" s="153" t="s">
        <v>122</v>
      </c>
      <c r="K27" s="152">
        <v>0</v>
      </c>
      <c r="L27" s="152">
        <v>0</v>
      </c>
      <c r="M27" s="152">
        <v>0</v>
      </c>
      <c r="N27" s="152">
        <v>0</v>
      </c>
      <c r="O27" s="152">
        <v>0</v>
      </c>
      <c r="P27" s="152">
        <v>0</v>
      </c>
      <c r="Q27" s="154">
        <v>1</v>
      </c>
      <c r="R27" s="156">
        <v>188314686</v>
      </c>
      <c r="S27" s="436">
        <f t="shared" si="0"/>
        <v>1</v>
      </c>
      <c r="T27" s="436"/>
      <c r="U27" s="185">
        <f t="shared" si="1"/>
        <v>188314686</v>
      </c>
    </row>
    <row r="28" spans="1:21" s="145" customFormat="1" ht="94.5" customHeight="1">
      <c r="A28" s="446"/>
      <c r="B28" s="448" t="s">
        <v>174</v>
      </c>
      <c r="C28" s="449" t="s">
        <v>174</v>
      </c>
      <c r="D28" s="449" t="s">
        <v>174</v>
      </c>
      <c r="E28" s="450" t="s">
        <v>174</v>
      </c>
      <c r="F28" s="190" t="s">
        <v>175</v>
      </c>
      <c r="G28" s="190"/>
      <c r="H28" s="190"/>
      <c r="I28" s="152">
        <v>0</v>
      </c>
      <c r="J28" s="153" t="s">
        <v>113</v>
      </c>
      <c r="K28" s="152">
        <v>0</v>
      </c>
      <c r="L28" s="152">
        <v>0</v>
      </c>
      <c r="M28" s="152">
        <v>0</v>
      </c>
      <c r="N28" s="152">
        <v>0</v>
      </c>
      <c r="O28" s="152">
        <v>0</v>
      </c>
      <c r="P28" s="152">
        <v>0</v>
      </c>
      <c r="Q28" s="191">
        <v>1</v>
      </c>
      <c r="R28" s="156">
        <v>620385314</v>
      </c>
      <c r="S28" s="435">
        <f t="shared" si="0"/>
        <v>1</v>
      </c>
      <c r="T28" s="435"/>
      <c r="U28" s="185">
        <f t="shared" si="1"/>
        <v>620385314</v>
      </c>
    </row>
    <row r="29" spans="1:21" s="145" customFormat="1" ht="94.5" customHeight="1">
      <c r="A29" s="447"/>
      <c r="B29" s="448" t="s">
        <v>176</v>
      </c>
      <c r="C29" s="449" t="s">
        <v>176</v>
      </c>
      <c r="D29" s="449" t="s">
        <v>176</v>
      </c>
      <c r="E29" s="450" t="s">
        <v>176</v>
      </c>
      <c r="F29" s="190" t="s">
        <v>177</v>
      </c>
      <c r="G29" s="190"/>
      <c r="H29" s="190"/>
      <c r="I29" s="152">
        <v>0</v>
      </c>
      <c r="J29" s="153" t="s">
        <v>113</v>
      </c>
      <c r="K29" s="152">
        <v>0</v>
      </c>
      <c r="L29" s="152">
        <v>0</v>
      </c>
      <c r="M29" s="152">
        <v>0</v>
      </c>
      <c r="N29" s="152">
        <v>0</v>
      </c>
      <c r="O29" s="152">
        <v>0</v>
      </c>
      <c r="P29" s="152">
        <v>0</v>
      </c>
      <c r="Q29" s="191">
        <v>1</v>
      </c>
      <c r="R29" s="156">
        <v>191300000</v>
      </c>
      <c r="S29" s="435">
        <f t="shared" si="0"/>
        <v>1</v>
      </c>
      <c r="T29" s="435"/>
      <c r="U29" s="185">
        <f t="shared" si="1"/>
        <v>191300000</v>
      </c>
    </row>
    <row r="30" spans="1:21" s="172" customFormat="1" ht="23.25" customHeight="1">
      <c r="A30" s="440" t="s">
        <v>75</v>
      </c>
      <c r="B30" s="441"/>
      <c r="C30" s="441"/>
      <c r="D30" s="441"/>
      <c r="E30" s="441"/>
      <c r="F30" s="442"/>
      <c r="G30" s="169"/>
      <c r="H30" s="216">
        <f>SUM(H15:H29)</f>
        <v>825000000</v>
      </c>
      <c r="I30" s="169"/>
      <c r="J30" s="169"/>
      <c r="K30" s="169"/>
      <c r="L30" s="170">
        <f>SUM(L15:L29)</f>
        <v>735019200</v>
      </c>
      <c r="M30" s="169"/>
      <c r="N30" s="170">
        <f>SUM(N15:N27)</f>
        <v>2091760000</v>
      </c>
      <c r="O30" s="169"/>
      <c r="P30" s="171">
        <f>SUM(P15:P27)</f>
        <v>1632941852</v>
      </c>
      <c r="Q30" s="137"/>
      <c r="R30" s="170">
        <f>SUM(R15:R29)</f>
        <v>1806476720</v>
      </c>
      <c r="S30" s="443"/>
      <c r="T30" s="444"/>
      <c r="U30" s="170">
        <f>SUM(U15:U29)</f>
        <v>6465051692</v>
      </c>
    </row>
    <row r="31" spans="2:3" ht="12.75">
      <c r="B31" s="173"/>
      <c r="C31" s="173"/>
    </row>
    <row r="32" ht="12.75">
      <c r="D32" s="146"/>
    </row>
    <row r="33" ht="12.75">
      <c r="I33" s="175"/>
    </row>
    <row r="36" spans="10:21" ht="12.75"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0:21" ht="12.75"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0:21" ht="12.75">
      <c r="J38" s="16"/>
      <c r="K38" s="16"/>
      <c r="L38" s="16"/>
      <c r="M38" s="16"/>
      <c r="N38" s="16"/>
      <c r="O38" s="16"/>
      <c r="P38" s="16"/>
      <c r="Q38" s="15"/>
      <c r="R38" s="15"/>
      <c r="S38" s="15"/>
      <c r="T38" s="15"/>
      <c r="U38" s="15"/>
    </row>
    <row r="39" spans="10:21" ht="12.75">
      <c r="J39" s="16"/>
      <c r="K39" s="16"/>
      <c r="L39" s="16"/>
      <c r="M39" s="16"/>
      <c r="N39" s="16"/>
      <c r="O39" s="16"/>
      <c r="P39" s="16"/>
      <c r="Q39" s="15"/>
      <c r="R39" s="15"/>
      <c r="S39" s="15"/>
      <c r="T39" s="15"/>
      <c r="U39" s="15"/>
    </row>
    <row r="40" spans="10:21" ht="12.75">
      <c r="J40" s="16"/>
      <c r="K40" s="16"/>
      <c r="L40" s="16"/>
      <c r="M40" s="16"/>
      <c r="N40" s="16"/>
      <c r="O40" s="16"/>
      <c r="P40" s="16"/>
      <c r="Q40" s="15"/>
      <c r="R40" s="15"/>
      <c r="S40" s="15"/>
      <c r="T40" s="15"/>
      <c r="U40" s="15"/>
    </row>
    <row r="41" spans="10:21" ht="12.75">
      <c r="J41" s="16"/>
      <c r="K41" s="16"/>
      <c r="L41" s="16"/>
      <c r="M41" s="16"/>
      <c r="N41" s="16"/>
      <c r="O41" s="16"/>
      <c r="P41" s="16"/>
      <c r="Q41" s="15"/>
      <c r="R41" s="15"/>
      <c r="S41" s="15"/>
      <c r="T41" s="15"/>
      <c r="U41" s="15"/>
    </row>
    <row r="42" spans="10:21" ht="12.75"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0:21" ht="12.75"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0:21" ht="12.75"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0:21" ht="12.75"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0:21" ht="12.75"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10:21" ht="12.75"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10:21" ht="12.75"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10:21" ht="12.75"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0:21" ht="12.75"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</sheetData>
  <sheetProtection/>
  <mergeCells count="66">
    <mergeCell ref="A1:C4"/>
    <mergeCell ref="D1:Q2"/>
    <mergeCell ref="S1:U1"/>
    <mergeCell ref="S2:U2"/>
    <mergeCell ref="D3:Q4"/>
    <mergeCell ref="T3:U3"/>
    <mergeCell ref="T4:U4"/>
    <mergeCell ref="A5:U5"/>
    <mergeCell ref="A6:U6"/>
    <mergeCell ref="A7:D7"/>
    <mergeCell ref="E7:U7"/>
    <mergeCell ref="A8:D8"/>
    <mergeCell ref="E8:U8"/>
    <mergeCell ref="A9:D9"/>
    <mergeCell ref="E9:U9"/>
    <mergeCell ref="A10:D10"/>
    <mergeCell ref="E10:U10"/>
    <mergeCell ref="A11:D11"/>
    <mergeCell ref="E11:U11"/>
    <mergeCell ref="B17:E17"/>
    <mergeCell ref="S17:T17"/>
    <mergeCell ref="A12:A14"/>
    <mergeCell ref="B12:E14"/>
    <mergeCell ref="F12:F14"/>
    <mergeCell ref="G12:G14"/>
    <mergeCell ref="H12:H14"/>
    <mergeCell ref="I12:I14"/>
    <mergeCell ref="J12:J14"/>
    <mergeCell ref="K12:U13"/>
    <mergeCell ref="S14:T14"/>
    <mergeCell ref="B15:E15"/>
    <mergeCell ref="S15:T15"/>
    <mergeCell ref="B16:E16"/>
    <mergeCell ref="S16:T16"/>
    <mergeCell ref="U20:U21"/>
    <mergeCell ref="B21:E21"/>
    <mergeCell ref="S21:T21"/>
    <mergeCell ref="B20:E20"/>
    <mergeCell ref="H20:H24"/>
    <mergeCell ref="S24:T24"/>
    <mergeCell ref="A20:A24"/>
    <mergeCell ref="A18:A19"/>
    <mergeCell ref="B18:E18"/>
    <mergeCell ref="S18:T18"/>
    <mergeCell ref="B19:E19"/>
    <mergeCell ref="S19:T19"/>
    <mergeCell ref="B29:E29"/>
    <mergeCell ref="B22:E22"/>
    <mergeCell ref="S22:T22"/>
    <mergeCell ref="B23:E23"/>
    <mergeCell ref="S23:T23"/>
    <mergeCell ref="A25:A26"/>
    <mergeCell ref="B25:E25"/>
    <mergeCell ref="S25:T25"/>
    <mergeCell ref="B26:E26"/>
    <mergeCell ref="S26:T26"/>
    <mergeCell ref="S29:T29"/>
    <mergeCell ref="S20:T20"/>
    <mergeCell ref="B24:E24"/>
    <mergeCell ref="A30:F30"/>
    <mergeCell ref="S30:T30"/>
    <mergeCell ref="A27:A29"/>
    <mergeCell ref="B27:E27"/>
    <mergeCell ref="S27:T27"/>
    <mergeCell ref="B28:E28"/>
    <mergeCell ref="S28:T28"/>
  </mergeCells>
  <printOptions horizontalCentered="1" verticalCentered="1"/>
  <pageMargins left="0.31496062992125984" right="0.52" top="0.984251968503937" bottom="0.984251968503937" header="0" footer="0"/>
  <pageSetup horizontalDpi="600" verticalDpi="600" orientation="landscape" paperSize="122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Maria del Pilar Perez Rangel</cp:lastModifiedBy>
  <cp:lastPrinted>2016-05-03T19:32:30Z</cp:lastPrinted>
  <dcterms:created xsi:type="dcterms:W3CDTF">2009-04-02T20:41:07Z</dcterms:created>
  <dcterms:modified xsi:type="dcterms:W3CDTF">2020-03-09T18:52:44Z</dcterms:modified>
  <cp:category/>
  <cp:version/>
  <cp:contentType/>
  <cp:contentStatus/>
</cp:coreProperties>
</file>