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POA-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Celia Vel?squez</author>
  </authors>
  <commentList>
    <comment ref="M22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O22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<sst xmlns="http://schemas.openxmlformats.org/spreadsheetml/2006/main" count="109" uniqueCount="95">
  <si>
    <t>PROYECTO:</t>
  </si>
  <si>
    <t>MARZO</t>
  </si>
  <si>
    <t>JUNIO</t>
  </si>
  <si>
    <t>SEPTIEMBRE</t>
  </si>
  <si>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</si>
  <si>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</si>
  <si>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</si>
  <si>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</si>
  <si>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</si>
  <si>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</si>
  <si>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</si>
  <si>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</si>
  <si>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</si>
  <si>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</si>
  <si>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</si>
  <si>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</si>
  <si>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</si>
  <si>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</si>
  <si>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</si>
  <si>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</si>
  <si>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</si>
  <si>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</si>
  <si>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</si>
  <si>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</si>
  <si>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</si>
  <si>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</si>
  <si>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</si>
  <si>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</si>
  <si>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</si>
  <si>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</si>
  <si>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</si>
  <si>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</si>
  <si>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</si>
  <si>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</si>
  <si>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</si>
  <si>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</si>
  <si>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Fecha de la versión</t>
  </si>
  <si>
    <t>Versión POA a evaluar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</si>
  <si>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</si>
  <si>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</si>
  <si>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</si>
  <si>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</si>
  <si>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</si>
  <si>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</si>
  <si>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</si>
  <si>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APROBO</t>
  </si>
  <si>
    <t>VALOR PAGADO ($)
ACTIVIDAD</t>
  </si>
  <si>
    <t>% DE EJECUCIÓN
SOBRE PAGOS</t>
  </si>
  <si>
    <t>SUBPROGRAMA: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</si>
  <si>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</si>
  <si>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Versión 0</t>
  </si>
  <si>
    <t>REGISTRO PARA  SEGUIMIENTO PLANES OPERATIVOS - POAS</t>
  </si>
  <si>
    <t>LUZ DEYANIRA GONZALEZ CASTILLO</t>
  </si>
  <si>
    <t>Subdirectora de Planeación y Sistemas de Información</t>
  </si>
  <si>
    <t>FORTALECIMIENTO DEL SINA PARA LA GESTIÓN AMBIENTAL</t>
  </si>
  <si>
    <t>Fortalecimiento Interno</t>
  </si>
  <si>
    <t>Gestión de Información y Desarrollo Tecnológico</t>
  </si>
  <si>
    <t>Actualización de la información geoespacial de la entidad como insumo para la transferencia de datos geográficos a las entidades del SINA</t>
  </si>
  <si>
    <t>3204-0900-0001-0001-01</t>
  </si>
  <si>
    <t xml:space="preserve">Actualización de bases de datos de información especializada de trámites permisionarios del recurso hídrico </t>
  </si>
  <si>
    <t>Actualización de bases de datos de información especializada de trámites permisionarios de los demás procesos  misionales (aprovechamientos forestales, quejas e infracciones, fuentes fijas, Licencias ambientales, minas-bocaminas y minería ilegal, permisos de vertimientos)</t>
  </si>
  <si>
    <t>Validación de las bases de datos geográficas y alfanumericas en la plataforma de Geoambiental</t>
  </si>
  <si>
    <t>Elaborar cartografia y salidas gráficas de solicitudes internas y externa relacionadas con la información geográfica misional manejada por Corpoboyacá.</t>
  </si>
  <si>
    <t>Realizar el control de calidad a la información provenientes de expedientes cargados a la plataforma de Geoambiental y generar su respectivo reporte mensual</t>
  </si>
  <si>
    <t>Verificar, depurar y complementar la información faltante de las bases de datos de informacion espacializada proveniente de la migración de SIUX a la Plataforma de Geoambiental</t>
  </si>
  <si>
    <t>Revision y validación de los procesos misionales ambientales dentro de la plataforma de Geoambiental</t>
  </si>
  <si>
    <t>550 registros  verificados en la plataforma de Geoambiental durante el año 2019</t>
  </si>
  <si>
    <t>100 % de los productos solicitados durante el año 2019</t>
  </si>
  <si>
    <t>550 expedientes verificados y validados durante el año 2019</t>
  </si>
  <si>
    <t>55 procesos misionales revisados y validados en el año 2019</t>
  </si>
  <si>
    <t>550 registros de los procesos misionales registrados en Geoambiental</t>
  </si>
  <si>
    <t>(Numero de registros geográficos y alfanumericos verificados   /Numero de registros programados para verificar )*100</t>
  </si>
  <si>
    <t>(Numero de salidas gráficas y cartografía generada/Numero de salidas gráficas y cartografía demandada)*100</t>
  </si>
  <si>
    <t>(Numero de controles de calidad de la información de expedientes en Geoambiental /Numero de expedientes cargados en Geoambiental  programados mensualmente  )*100</t>
  </si>
  <si>
    <t>(Numero de registros verificados  de los demas procesos misionales/Numero de registros programados par verificar )*100</t>
  </si>
  <si>
    <t>(Numero de procesos validados en la plataforma de Geoambiental /Numero de registros programados para verificar )*100</t>
  </si>
  <si>
    <t>Profesional especializado Grado - 16</t>
  </si>
  <si>
    <r>
      <t xml:space="preserve">AÑO: </t>
    </r>
    <r>
      <rPr>
        <b/>
        <u val="single"/>
        <sz val="16"/>
        <rFont val="Arial"/>
        <family val="2"/>
      </rPr>
      <t>2019</t>
    </r>
  </si>
  <si>
    <t>AVANCE METAS PA 2019</t>
  </si>
  <si>
    <t>AVANCE METAS POA 2019</t>
  </si>
  <si>
    <t>METAS AÑO 2019 POA</t>
  </si>
  <si>
    <t>METAS AÑO 2019 P.A.</t>
  </si>
  <si>
    <t>DIEGO ALFREDO ROA NIÑO</t>
  </si>
  <si>
    <t>Verificar y control de calidad de las bases de datos de informacion espacializada de registros permisionarios de los demás procesos  misionales (aprovechamientos forestales, quejas e infracciones, fuentes fijas, Licencias ambientales, minas-bocaminas y minería ilegal, permisos de vertimientos), dentro de la plataforma de Geoambiental.</t>
  </si>
  <si>
    <t>5.500 registros de SIUX complementados en la plataforma de Geoambiental para el año 2019</t>
  </si>
  <si>
    <t>CPS 2019-041</t>
  </si>
  <si>
    <t>\\Siat1\140-34 siat\Año_2019</t>
  </si>
  <si>
    <t>X</t>
  </si>
  <si>
    <t>Total</t>
  </si>
  <si>
    <t>No.</t>
  </si>
  <si>
    <t>CPS 2019-041. 
Durante el mes de marzo no se avanzó en esta actividad</t>
  </si>
  <si>
    <t>CPS 2019-041
Durante el mes de marzo no se avanzó en esta actividad</t>
  </si>
  <si>
    <t>CPS 2019-040
Se realizó verificación del módulo sancionatorio, de los siguientes procesos (formularios): 1. Indagatoria preliminar, 2. Medida preventiva, 3. Infractores, 4. Documentos relacionados, 5. Autos, 6. Asignar funcionario, 7. Programar visita, 8. Realizar informe técnico, 9. Cargos y descargos, 10. Tasación sanción, 11. Resolución</t>
  </si>
  <si>
    <t xml:space="preserve">Se realizó la validación de datos alfanuméricos (coordenadas) de 68 puntos de captación: PCA2822_OOCA-00053-13, PCA2823_OOCA-00053-13, PCA2824_OOCA-00172-15, PCA2825_OOCA-00115-15, PCA2826_OOCA-00115-15, PCA2827_OOCA-00055-13, PCA2828_OOCA-00100-15, PCA2829_OOCA-00082-15, PCA2830_OOCA-00082-15, PCA2831_OOCA-00016-14, PCA2832_OOCA-00024-14, PCA2833_OOCA-00153-15, PCA2835_OOCA-00136-15, PCA2836_OOCA-00033-14, PCA2837_OOCA-00054-15, PCA2838_OOCA-00054-15, PCA2839_OOCA-00019-15, PCA2840_OOCA-00137-15, PCA2844_OOCA-00181-15, PCA2845_OOCA-00040-14, PCA2846_OOCA-00056-13, PCA2851_OOCA-00054-14, PCA2852_OOCA-00051-13, PCA2853_OOCA-00051-13, PCA2854_OOCA-00223-15, PCA2855_OOCA-00058-13, PCA2856_OOCA-00227-15, PCA2857_OOCA-000238-15, PCA2858_OOCA-00157-13, PCA2859_OOCA-00173-13, PCA2860_OOCA-00260-15, PCA2861_OOCA-00093-13, PCA2864_OOCA-00117-15, PCA2865_OOCA-00117-15, PCA2867_OOCA-00021-14, PCA2874_OOCA-00236-15, PCA2875_OOCA-00034-14, PCA2877_OOCA-00196-13, PCA2878_OOCA-00196-13, PCA2879_OOCA-00144-15, PCA2880_OOCA-00090-14, PCA2881_OOCA-00017-13, PCA2886_OOCA-00022-14, PCA2887_OOCA-00031-12, PCA2888_OOCA-00127-15, PCA2889_OOCA-00071-14, PCA2890_OOCA-00071-14, PCA2891_OOCA-00113-13, PCA2892_OOCA-00093-15, PCA2893_OOCA-00230-15, PCA2894_OOCA-00068-15, PCA2896_OOCA-00131-15, PCA2897_OOCA-00167-15, PCA2899_OOCA-00059-15, PCA2900_OOCA-00102-14, PCA2901_OOCA-00054-16, PCA2902_OOCA-00228-16, PCA2903_OOCA-00112-13, PCA2904_OOCA-00228-16,PCA2905_OOCA-00076-13, PCA2906_OOCA-00046-13, PCA2907_OOCA-00062-13, PCA2908_OOCA-00068-13, PCA2911_OOCA-00068-13, PCA2912_OOCA-00107-13, PCA2914_OOCA-00063-16, PCA2915_OOCA-00090-15, PCA2918_OOCA-00097-14. </t>
  </si>
  <si>
    <t xml:space="preserve">CPS 2019-040
Se realizó la validación de la base de datos alfanumérica de los formularios y/o campos: expediente, territorial, estado, usuario, ingreso solicitud, documentos relacionados, liquidación, autos, informe técnico, puntos de captación, de ocupación, de descarga, datos forestales, licencias ambientales, resoluciones obligaciones de 143 expedientes 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</si>
</sst>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.00_ ;_ * \-#,##0.00_ ;_ * &quot;-&quot;??_ ;_ @_ "/>
    <numFmt numFmtId="181" formatCode="_(* #,##0_);_(* \(#,##0\);_(* &quot;-&quot;??_);_(@_)"/>
    <numFmt numFmtId="182" formatCode="_-[$$-340A]\ * #,##0_-;\-[$$-340A]\ * #,##0_-;_-[$$-340A]\ * &quot;-&quot;_-;_-@_-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4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50" applyNumberFormat="1" applyFont="1" applyBorder="1" applyAlignment="1" applyProtection="1">
      <alignment vertical="center"/>
      <protection locked="0"/>
    </xf>
    <xf numFmtId="49" fontId="20" fillId="0" borderId="0" xfId="5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50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2" fontId="2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0" xfId="5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14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horizontal="left" vertical="center"/>
      <protection/>
    </xf>
    <xf numFmtId="0" fontId="19" fillId="0" borderId="12" xfId="0" applyFont="1" applyFill="1" applyBorder="1" applyAlignment="1" applyProtection="1">
      <alignment horizontal="justify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0" fontId="19" fillId="16" borderId="14" xfId="0" applyFont="1" applyFill="1" applyBorder="1" applyAlignment="1" applyProtection="1">
      <alignment horizontal="center" vertical="center"/>
      <protection/>
    </xf>
    <xf numFmtId="0" fontId="19" fillId="16" borderId="15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justify" vertical="center"/>
      <protection/>
    </xf>
    <xf numFmtId="1" fontId="19" fillId="0" borderId="0" xfId="50" applyNumberFormat="1" applyFont="1" applyBorder="1" applyAlignment="1" applyProtection="1">
      <alignment horizontal="right" vertical="center"/>
      <protection/>
    </xf>
    <xf numFmtId="9" fontId="0" fillId="0" borderId="10" xfId="50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9" fontId="0" fillId="0" borderId="10" xfId="56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19" fillId="0" borderId="16" xfId="0" applyFont="1" applyFill="1" applyBorder="1" applyAlignment="1" applyProtection="1">
      <alignment horizontal="left" vertical="center"/>
      <protection/>
    </xf>
    <xf numFmtId="9" fontId="0" fillId="0" borderId="12" xfId="56" applyFont="1" applyFill="1" applyBorder="1" applyAlignment="1" applyProtection="1">
      <alignment horizontal="center" vertical="center"/>
      <protection/>
    </xf>
    <xf numFmtId="9" fontId="0" fillId="25" borderId="12" xfId="50" applyNumberFormat="1" applyFont="1" applyFill="1" applyBorder="1" applyAlignment="1" applyProtection="1">
      <alignment horizontal="center" vertical="center"/>
      <protection/>
    </xf>
    <xf numFmtId="3" fontId="0" fillId="0" borderId="12" xfId="50" applyNumberFormat="1" applyFont="1" applyBorder="1" applyAlignment="1" applyProtection="1">
      <alignment horizontal="center" vertical="center"/>
      <protection/>
    </xf>
    <xf numFmtId="9" fontId="0" fillId="0" borderId="12" xfId="50" applyNumberFormat="1" applyFont="1" applyBorder="1" applyAlignment="1" applyProtection="1">
      <alignment horizontal="center" vertical="center" wrapText="1"/>
      <protection/>
    </xf>
    <xf numFmtId="3" fontId="0" fillId="0" borderId="12" xfId="0" applyNumberFormat="1" applyFont="1" applyBorder="1" applyAlignment="1" applyProtection="1">
      <alignment horizontal="center" vertical="center"/>
      <protection/>
    </xf>
    <xf numFmtId="9" fontId="0" fillId="0" borderId="12" xfId="56" applyFont="1" applyBorder="1" applyAlignment="1" applyProtection="1">
      <alignment horizontal="center" vertical="center"/>
      <protection locked="0"/>
    </xf>
    <xf numFmtId="3" fontId="0" fillId="0" borderId="12" xfId="50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0" fillId="0" borderId="10" xfId="51" applyNumberFormat="1" applyFont="1" applyFill="1" applyBorder="1" applyAlignment="1">
      <alignment horizontal="center" vertical="center" wrapText="1"/>
    </xf>
    <xf numFmtId="1" fontId="29" fillId="0" borderId="10" xfId="56" applyNumberFormat="1" applyFont="1" applyBorder="1" applyAlignment="1" applyProtection="1">
      <alignment horizontal="center" vertical="center" wrapText="1"/>
      <protection locked="0"/>
    </xf>
    <xf numFmtId="1" fontId="29" fillId="0" borderId="10" xfId="50" applyNumberFormat="1" applyFont="1" applyBorder="1" applyAlignment="1" applyProtection="1">
      <alignment horizontal="center" vertical="center" wrapText="1"/>
      <protection locked="0"/>
    </xf>
    <xf numFmtId="0" fontId="35" fillId="0" borderId="12" xfId="0" applyFont="1" applyBorder="1" applyAlignment="1">
      <alignment horizontal="justify" vertical="center" wrapText="1"/>
    </xf>
    <xf numFmtId="49" fontId="0" fillId="0" borderId="10" xfId="50" applyNumberFormat="1" applyFont="1" applyBorder="1" applyAlignment="1" applyProtection="1">
      <alignment horizontal="justify" vertical="center" wrapText="1"/>
      <protection locked="0"/>
    </xf>
    <xf numFmtId="0" fontId="34" fillId="0" borderId="10" xfId="46" applyBorder="1" applyAlignment="1" applyProtection="1">
      <alignment horizontal="center" vertical="center" wrapText="1"/>
      <protection locked="0"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 wrapText="1"/>
      <protection locked="0"/>
    </xf>
    <xf numFmtId="0" fontId="35" fillId="0" borderId="12" xfId="0" applyFont="1" applyFill="1" applyBorder="1" applyAlignment="1">
      <alignment horizontal="justify" vertical="center" wrapText="1"/>
    </xf>
    <xf numFmtId="9" fontId="29" fillId="0" borderId="10" xfId="50" applyNumberFormat="1" applyFont="1" applyFill="1" applyBorder="1" applyAlignment="1" applyProtection="1">
      <alignment horizontal="center" vertical="center" wrapText="1"/>
      <protection locked="0"/>
    </xf>
    <xf numFmtId="3" fontId="22" fillId="0" borderId="0" xfId="0" applyNumberFormat="1" applyFont="1" applyBorder="1" applyAlignment="1" applyProtection="1">
      <alignment horizontal="center" vertical="center"/>
      <protection locked="0"/>
    </xf>
    <xf numFmtId="3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0" xfId="0" applyNumberFormat="1" applyFont="1" applyBorder="1" applyAlignment="1" applyProtection="1">
      <alignment vertical="center"/>
      <protection locked="0"/>
    </xf>
    <xf numFmtId="3" fontId="19" fillId="0" borderId="0" xfId="0" applyNumberFormat="1" applyFont="1" applyFill="1" applyBorder="1" applyAlignment="1" applyProtection="1">
      <alignment horizontal="center" vertical="center"/>
      <protection locked="0"/>
    </xf>
    <xf numFmtId="3" fontId="20" fillId="0" borderId="0" xfId="5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vertical="center"/>
      <protection/>
    </xf>
    <xf numFmtId="10" fontId="22" fillId="0" borderId="0" xfId="0" applyNumberFormat="1" applyFont="1" applyBorder="1" applyAlignment="1" applyProtection="1">
      <alignment horizontal="center" vertical="center"/>
      <protection locked="0"/>
    </xf>
    <xf numFmtId="10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0" fontId="20" fillId="0" borderId="0" xfId="50" applyNumberFormat="1" applyFont="1" applyBorder="1" applyAlignment="1" applyProtection="1">
      <alignment vertical="center"/>
      <protection locked="0"/>
    </xf>
    <xf numFmtId="10" fontId="19" fillId="17" borderId="10" xfId="0" applyNumberFormat="1" applyFont="1" applyFill="1" applyBorder="1" applyAlignment="1" applyProtection="1">
      <alignment horizontal="center" vertical="center" wrapText="1"/>
      <protection/>
    </xf>
    <xf numFmtId="10" fontId="19" fillId="0" borderId="10" xfId="0" applyNumberFormat="1" applyFont="1" applyFill="1" applyBorder="1" applyAlignment="1" applyProtection="1">
      <alignment horizontal="center" vertical="center" wrapText="1"/>
      <protection/>
    </xf>
    <xf numFmtId="10" fontId="20" fillId="0" borderId="0" xfId="50" applyNumberFormat="1" applyFont="1" applyFill="1" applyBorder="1" applyAlignment="1" applyProtection="1">
      <alignment horizontal="center" vertical="center"/>
      <protection locked="0"/>
    </xf>
    <xf numFmtId="10" fontId="0" fillId="0" borderId="10" xfId="56" applyNumberFormat="1" applyFont="1" applyBorder="1" applyAlignment="1" applyProtection="1">
      <alignment horizontal="center" vertical="center" wrapText="1"/>
      <protection locked="0"/>
    </xf>
    <xf numFmtId="10" fontId="0" fillId="0" borderId="12" xfId="56" applyNumberFormat="1" applyFont="1" applyFill="1" applyBorder="1" applyAlignment="1" applyProtection="1">
      <alignment horizontal="center" vertical="center"/>
      <protection/>
    </xf>
    <xf numFmtId="10" fontId="0" fillId="0" borderId="0" xfId="50" applyNumberFormat="1" applyFont="1" applyFill="1" applyBorder="1" applyAlignment="1" applyProtection="1">
      <alignment horizontal="center" vertical="center"/>
      <protection/>
    </xf>
    <xf numFmtId="10" fontId="0" fillId="0" borderId="0" xfId="50" applyNumberFormat="1" applyFont="1" applyAlignment="1" applyProtection="1">
      <alignment vertical="center"/>
      <protection locked="0"/>
    </xf>
    <xf numFmtId="9" fontId="29" fillId="0" borderId="16" xfId="56" applyFont="1" applyBorder="1" applyAlignment="1" applyProtection="1">
      <alignment horizontal="center" vertical="center" wrapText="1"/>
      <protection locked="0"/>
    </xf>
    <xf numFmtId="9" fontId="29" fillId="0" borderId="18" xfId="56" applyFont="1" applyBorder="1" applyAlignment="1" applyProtection="1">
      <alignment horizontal="center" vertical="center" wrapText="1"/>
      <protection locked="0"/>
    </xf>
    <xf numFmtId="9" fontId="0" fillId="0" borderId="16" xfId="56" applyFont="1" applyBorder="1" applyAlignment="1" applyProtection="1">
      <alignment horizontal="center" vertical="center" wrapText="1"/>
      <protection locked="0"/>
    </xf>
    <xf numFmtId="9" fontId="0" fillId="0" borderId="18" xfId="56" applyFont="1" applyBorder="1" applyAlignment="1" applyProtection="1">
      <alignment horizontal="center" vertical="center" wrapText="1"/>
      <protection locked="0"/>
    </xf>
    <xf numFmtId="9" fontId="0" fillId="0" borderId="12" xfId="56" applyFont="1" applyBorder="1" applyAlignment="1" applyProtection="1">
      <alignment horizontal="center" vertical="center" wrapText="1"/>
      <protection locked="0"/>
    </xf>
    <xf numFmtId="49" fontId="19" fillId="0" borderId="10" xfId="50" applyNumberFormat="1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justify" vertical="center" wrapText="1"/>
      <protection/>
    </xf>
    <xf numFmtId="1" fontId="0" fillId="0" borderId="20" xfId="0" applyNumberFormat="1" applyFont="1" applyFill="1" applyBorder="1" applyAlignment="1" applyProtection="1">
      <alignment horizontal="justify" vertical="center" wrapText="1"/>
      <protection/>
    </xf>
    <xf numFmtId="3" fontId="0" fillId="0" borderId="19" xfId="0" applyNumberFormat="1" applyFont="1" applyFill="1" applyBorder="1" applyAlignment="1" applyProtection="1">
      <alignment horizontal="center" vertical="center" wrapText="1"/>
      <protection/>
    </xf>
    <xf numFmtId="3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49" fontId="36" fillId="0" borderId="10" xfId="5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49" fontId="19" fillId="0" borderId="10" xfId="50" applyNumberFormat="1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justify" vertical="center" wrapText="1"/>
      <protection/>
    </xf>
    <xf numFmtId="0" fontId="0" fillId="0" borderId="20" xfId="0" applyFont="1" applyBorder="1" applyAlignment="1" applyProtection="1">
      <alignment horizontal="justify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 applyProtection="1">
      <alignment horizontal="center" vertical="center" wrapText="1"/>
      <protection/>
    </xf>
    <xf numFmtId="0" fontId="19" fillId="0" borderId="26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49" fontId="0" fillId="0" borderId="10" xfId="50" applyNumberFormat="1" applyFont="1" applyFill="1" applyBorder="1" applyAlignment="1" applyProtection="1">
      <alignment horizontal="center" vertical="center"/>
      <protection locked="0"/>
    </xf>
    <xf numFmtId="49" fontId="23" fillId="0" borderId="10" xfId="50" applyNumberFormat="1" applyFont="1" applyBorder="1" applyAlignment="1" applyProtection="1">
      <alignment horizontal="center" vertical="center" wrapText="1"/>
      <protection locked="0"/>
    </xf>
    <xf numFmtId="0" fontId="36" fillId="0" borderId="10" xfId="0" applyFont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left" vertical="center" wrapText="1"/>
      <protection/>
    </xf>
    <xf numFmtId="0" fontId="0" fillId="0" borderId="28" xfId="0" applyFont="1" applyFill="1" applyBorder="1" applyAlignment="1" applyProtection="1">
      <alignment horizontal="left" vertical="center" wrapText="1"/>
      <protection/>
    </xf>
    <xf numFmtId="0" fontId="0" fillId="0" borderId="29" xfId="0" applyFont="1" applyFill="1" applyBorder="1" applyAlignment="1" applyProtection="1">
      <alignment horizontal="left" vertical="center" wrapText="1"/>
      <protection/>
    </xf>
    <xf numFmtId="49" fontId="20" fillId="0" borderId="0" xfId="50" applyNumberFormat="1" applyFont="1" applyFill="1" applyBorder="1" applyAlignment="1" applyProtection="1">
      <alignment horizontal="center" vertical="center"/>
      <protection locked="0"/>
    </xf>
    <xf numFmtId="0" fontId="19" fillId="16" borderId="30" xfId="0" applyFont="1" applyFill="1" applyBorder="1" applyAlignment="1" applyProtection="1">
      <alignment horizontal="left" vertical="center" wrapText="1"/>
      <protection/>
    </xf>
    <xf numFmtId="0" fontId="19" fillId="16" borderId="10" xfId="0" applyFont="1" applyFill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left" vertical="center" wrapText="1"/>
      <protection/>
    </xf>
    <xf numFmtId="0" fontId="0" fillId="0" borderId="32" xfId="0" applyFont="1" applyFill="1" applyBorder="1" applyAlignment="1" applyProtection="1">
      <alignment horizontal="left" vertical="center" wrapText="1"/>
      <protection/>
    </xf>
    <xf numFmtId="0" fontId="0" fillId="0" borderId="33" xfId="0" applyFont="1" applyFill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left" vertical="center" wrapText="1"/>
      <protection/>
    </xf>
    <xf numFmtId="0" fontId="0" fillId="0" borderId="34" xfId="0" applyFont="1" applyFill="1" applyBorder="1" applyAlignment="1" applyProtection="1">
      <alignment horizontal="left" vertical="center" wrapText="1"/>
      <protection/>
    </xf>
    <xf numFmtId="0" fontId="0" fillId="0" borderId="26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0" borderId="35" xfId="0" applyFont="1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1" fontId="0" fillId="0" borderId="21" xfId="0" applyNumberFormat="1" applyFont="1" applyFill="1" applyBorder="1" applyAlignment="1" applyProtection="1">
      <alignment horizontal="left" vertical="center" wrapText="1"/>
      <protection/>
    </xf>
    <xf numFmtId="1" fontId="0" fillId="0" borderId="35" xfId="0" applyNumberFormat="1" applyFont="1" applyFill="1" applyBorder="1" applyAlignment="1" applyProtection="1">
      <alignment horizontal="left" vertical="center" wrapText="1"/>
      <protection/>
    </xf>
    <xf numFmtId="1" fontId="0" fillId="0" borderId="22" xfId="0" applyNumberFormat="1" applyFont="1" applyFill="1" applyBorder="1" applyAlignment="1" applyProtection="1">
      <alignment horizontal="left" vertical="center" wrapText="1"/>
      <protection/>
    </xf>
    <xf numFmtId="1" fontId="0" fillId="0" borderId="23" xfId="0" applyNumberFormat="1" applyFont="1" applyFill="1" applyBorder="1" applyAlignment="1" applyProtection="1">
      <alignment horizontal="left" vertical="center" wrapText="1"/>
      <protection/>
    </xf>
    <xf numFmtId="1" fontId="0" fillId="0" borderId="0" xfId="0" applyNumberFormat="1" applyFont="1" applyFill="1" applyBorder="1" applyAlignment="1" applyProtection="1">
      <alignment horizontal="left" vertical="center" wrapText="1"/>
      <protection/>
    </xf>
    <xf numFmtId="1" fontId="0" fillId="0" borderId="24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0" fontId="0" fillId="0" borderId="36" xfId="0" applyFont="1" applyFill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 applyProtection="1">
      <alignment horizontal="left" vertical="center" wrapText="1"/>
      <protection/>
    </xf>
    <xf numFmtId="0" fontId="19" fillId="16" borderId="37" xfId="0" applyFont="1" applyFill="1" applyBorder="1" applyAlignment="1" applyProtection="1">
      <alignment horizontal="left" vertical="center" wrapText="1"/>
      <protection/>
    </xf>
    <xf numFmtId="0" fontId="19" fillId="16" borderId="12" xfId="0" applyFont="1" applyFill="1" applyBorder="1" applyAlignment="1" applyProtection="1">
      <alignment horizontal="left" vertical="center" wrapText="1"/>
      <protection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36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10" fontId="19" fillId="0" borderId="10" xfId="50" applyNumberFormat="1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14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1" fontId="0" fillId="0" borderId="21" xfId="0" applyNumberFormat="1" applyFont="1" applyBorder="1" applyAlignment="1" applyProtection="1">
      <alignment horizontal="center" vertical="center" wrapText="1"/>
      <protection/>
    </xf>
    <xf numFmtId="1" fontId="0" fillId="0" borderId="35" xfId="0" applyNumberFormat="1" applyFont="1" applyBorder="1" applyAlignment="1" applyProtection="1">
      <alignment horizontal="center" vertical="center" wrapText="1"/>
      <protection/>
    </xf>
    <xf numFmtId="1" fontId="0" fillId="0" borderId="22" xfId="0" applyNumberFormat="1" applyFont="1" applyBorder="1" applyAlignment="1" applyProtection="1">
      <alignment horizontal="center" vertical="center" wrapText="1"/>
      <protection/>
    </xf>
    <xf numFmtId="1" fontId="0" fillId="0" borderId="23" xfId="0" applyNumberFormat="1" applyFont="1" applyBorder="1" applyAlignment="1" applyProtection="1">
      <alignment horizontal="center" vertical="center" wrapText="1"/>
      <protection/>
    </xf>
    <xf numFmtId="1" fontId="0" fillId="0" borderId="0" xfId="0" applyNumberFormat="1" applyFont="1" applyBorder="1" applyAlignment="1" applyProtection="1">
      <alignment horizontal="center" vertical="center" wrapText="1"/>
      <protection/>
    </xf>
    <xf numFmtId="1" fontId="0" fillId="0" borderId="24" xfId="0" applyNumberFormat="1" applyFont="1" applyBorder="1" applyAlignment="1" applyProtection="1">
      <alignment horizontal="center" vertical="center" wrapText="1"/>
      <protection/>
    </xf>
    <xf numFmtId="1" fontId="0" fillId="0" borderId="25" xfId="0" applyNumberFormat="1" applyFont="1" applyBorder="1" applyAlignment="1" applyProtection="1">
      <alignment horizontal="center" vertical="center" wrapText="1"/>
      <protection/>
    </xf>
    <xf numFmtId="1" fontId="0" fillId="0" borderId="34" xfId="0" applyNumberFormat="1" applyFont="1" applyBorder="1" applyAlignment="1" applyProtection="1">
      <alignment horizontal="center" vertical="center" wrapText="1"/>
      <protection/>
    </xf>
    <xf numFmtId="1" fontId="0" fillId="0" borderId="26" xfId="0" applyNumberFormat="1" applyFont="1" applyBorder="1" applyAlignment="1" applyProtection="1">
      <alignment horizontal="center" vertical="center" wrapText="1"/>
      <protection/>
    </xf>
    <xf numFmtId="0" fontId="27" fillId="0" borderId="19" xfId="0" applyFont="1" applyBorder="1" applyAlignment="1" applyProtection="1">
      <alignment horizontal="left" vertical="center"/>
      <protection locked="0"/>
    </xf>
    <xf numFmtId="0" fontId="27" fillId="0" borderId="20" xfId="0" applyFont="1" applyBorder="1" applyAlignment="1" applyProtection="1">
      <alignment horizontal="left" vertical="center"/>
      <protection locked="0"/>
    </xf>
    <xf numFmtId="3" fontId="19" fillId="0" borderId="10" xfId="0" applyNumberFormat="1" applyFont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8" fillId="26" borderId="10" xfId="0" applyFont="1" applyFill="1" applyBorder="1" applyAlignment="1" applyProtection="1">
      <alignment horizontal="center" vertical="center"/>
      <protection locked="0"/>
    </xf>
    <xf numFmtId="0" fontId="19" fillId="16" borderId="38" xfId="0" applyFont="1" applyFill="1" applyBorder="1" applyAlignment="1" applyProtection="1">
      <alignment horizontal="left" vertical="center" wrapText="1"/>
      <protection/>
    </xf>
    <xf numFmtId="0" fontId="19" fillId="16" borderId="14" xfId="0" applyFont="1" applyFill="1" applyBorder="1" applyAlignment="1" applyProtection="1">
      <alignment horizontal="left" vertical="center" wrapText="1"/>
      <protection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0" fontId="27" fillId="0" borderId="36" xfId="0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 applyProtection="1">
      <alignment horizontal="center" vertical="center"/>
      <protection locked="0"/>
    </xf>
    <xf numFmtId="9" fontId="35" fillId="0" borderId="16" xfId="56" applyFont="1" applyBorder="1" applyAlignment="1" applyProtection="1">
      <alignment horizontal="center" vertical="center" wrapText="1"/>
      <protection/>
    </xf>
    <xf numFmtId="9" fontId="35" fillId="0" borderId="18" xfId="56" applyFont="1" applyBorder="1" applyAlignment="1" applyProtection="1">
      <alignment horizontal="center" vertical="center" wrapText="1"/>
      <protection/>
    </xf>
    <xf numFmtId="9" fontId="35" fillId="0" borderId="12" xfId="56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/>
      <protection/>
    </xf>
    <xf numFmtId="14" fontId="21" fillId="0" borderId="36" xfId="0" applyNumberFormat="1" applyFont="1" applyBorder="1" applyAlignment="1" applyProtection="1">
      <alignment horizontal="center" vertical="center"/>
      <protection locked="0"/>
    </xf>
    <xf numFmtId="0" fontId="19" fillId="16" borderId="39" xfId="0" applyFont="1" applyFill="1" applyBorder="1" applyAlignment="1" applyProtection="1">
      <alignment horizontal="left" vertical="center" wrapText="1"/>
      <protection/>
    </xf>
    <xf numFmtId="0" fontId="19" fillId="16" borderId="16" xfId="0" applyFont="1" applyFill="1" applyBorder="1" applyAlignment="1" applyProtection="1">
      <alignment horizontal="lef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FORMATO POA" xfId="50"/>
    <cellStyle name="Millares_Libro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47625</xdr:rowOff>
    </xdr:from>
    <xdr:to>
      <xdr:col>2</xdr:col>
      <xdr:colOff>228600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7625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Siat1\140-34%20siat\A&#241;o_2019" TargetMode="External" /><Relationship Id="rId2" Type="http://schemas.openxmlformats.org/officeDocument/2006/relationships/hyperlink" Target="\\Siat1\140-34%20siat\A&#241;o_2019" TargetMode="External" /><Relationship Id="rId3" Type="http://schemas.openxmlformats.org/officeDocument/2006/relationships/hyperlink" Target="\\Siat1\140-34%20siat\A&#241;o_2019" TargetMode="External" /><Relationship Id="rId4" Type="http://schemas.openxmlformats.org/officeDocument/2006/relationships/hyperlink" Target="\\Siat1\140-34%20siat\A&#241;o_2019" TargetMode="External" /><Relationship Id="rId5" Type="http://schemas.openxmlformats.org/officeDocument/2006/relationships/hyperlink" Target="\\Siat1\140-34%20siat\A&#241;o_2019" TargetMode="External" /><Relationship Id="rId6" Type="http://schemas.openxmlformats.org/officeDocument/2006/relationships/hyperlink" Target="\\Siat1\140-34%20siat\A&#241;o_2019" TargetMode="External" /><Relationship Id="rId7" Type="http://schemas.openxmlformats.org/officeDocument/2006/relationships/comments" Target="../comments1.xml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W52"/>
  <sheetViews>
    <sheetView showGridLines="0" tabSelected="1" zoomScale="68" zoomScaleNormal="68" zoomScalePageLayoutView="0" workbookViewId="0" topLeftCell="B10">
      <selection activeCell="K20" sqref="K20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7.140625" style="1" customWidth="1"/>
    <col min="6" max="6" width="11.421875" style="1" customWidth="1"/>
    <col min="7" max="7" width="50.00390625" style="7" customWidth="1"/>
    <col min="8" max="8" width="25.140625" style="1" customWidth="1"/>
    <col min="9" max="9" width="21.57421875" style="1" customWidth="1"/>
    <col min="10" max="10" width="28.28125" style="1" customWidth="1"/>
    <col min="11" max="11" width="15.7109375" style="1" customWidth="1"/>
    <col min="12" max="12" width="16.57421875" style="1" customWidth="1"/>
    <col min="13" max="13" width="19.00390625" style="8" customWidth="1"/>
    <col min="14" max="14" width="19.00390625" style="83" customWidth="1"/>
    <col min="15" max="16" width="19.00390625" style="8" customWidth="1"/>
    <col min="17" max="17" width="20.7109375" style="8" customWidth="1"/>
    <col min="18" max="18" width="20.8515625" style="1" customWidth="1"/>
    <col min="19" max="19" width="20.28125" style="1" customWidth="1"/>
    <col min="20" max="20" width="18.57421875" style="9" customWidth="1"/>
    <col min="21" max="21" width="20.8515625" style="1" customWidth="1"/>
    <col min="22" max="22" width="77.00390625" style="1" customWidth="1"/>
    <col min="23" max="23" width="51.140625" style="1" customWidth="1"/>
    <col min="24" max="16384" width="11.421875" style="1" customWidth="1"/>
  </cols>
  <sheetData>
    <row r="1" spans="1:22" ht="30.75" customHeight="1">
      <c r="A1" s="168"/>
      <c r="B1" s="168"/>
      <c r="C1" s="168"/>
      <c r="D1" s="169" t="s">
        <v>20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5" t="s">
        <v>43</v>
      </c>
      <c r="T1" s="165"/>
      <c r="U1" s="165"/>
      <c r="V1" s="165"/>
    </row>
    <row r="2" spans="1:22" ht="27.75" customHeight="1">
      <c r="A2" s="168"/>
      <c r="B2" s="168"/>
      <c r="C2" s="168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6" t="s">
        <v>21</v>
      </c>
      <c r="T2" s="166"/>
      <c r="U2" s="166"/>
      <c r="V2" s="166"/>
    </row>
    <row r="3" spans="1:22" ht="19.5" customHeight="1">
      <c r="A3" s="168"/>
      <c r="B3" s="168"/>
      <c r="C3" s="168"/>
      <c r="D3" s="169" t="s">
        <v>22</v>
      </c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72" t="s">
        <v>23</v>
      </c>
      <c r="T3" s="173"/>
      <c r="U3" s="174"/>
      <c r="V3" s="32" t="s">
        <v>24</v>
      </c>
    </row>
    <row r="4" spans="1:22" ht="19.5" customHeight="1">
      <c r="A4" s="168"/>
      <c r="B4" s="168"/>
      <c r="C4" s="168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72" t="s">
        <v>50</v>
      </c>
      <c r="T4" s="173"/>
      <c r="U4" s="174"/>
      <c r="V4" s="33">
        <v>42999</v>
      </c>
    </row>
    <row r="5" spans="1:22" ht="31.5" customHeight="1">
      <c r="A5" s="167" t="s">
        <v>51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</row>
    <row r="6" spans="1:22" ht="20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74"/>
      <c r="O6" s="2"/>
      <c r="P6" s="2"/>
      <c r="Q6" s="2"/>
      <c r="R6" s="2"/>
      <c r="S6" s="2"/>
      <c r="T6" s="68"/>
      <c r="U6" s="2"/>
      <c r="V6" s="2"/>
    </row>
    <row r="7" spans="9:22" ht="20.25" customHeight="1">
      <c r="I7" s="12"/>
      <c r="J7" s="12"/>
      <c r="K7" s="12"/>
      <c r="L7" s="12"/>
      <c r="M7" s="2"/>
      <c r="N7" s="74"/>
      <c r="O7" s="2"/>
      <c r="P7" s="2"/>
      <c r="Q7" s="2"/>
      <c r="R7" s="2"/>
      <c r="S7" s="2"/>
      <c r="T7" s="68"/>
      <c r="U7" s="2"/>
      <c r="V7" s="2"/>
    </row>
    <row r="8" spans="9:21" ht="16.5" customHeight="1">
      <c r="I8" s="14"/>
      <c r="J8" s="14"/>
      <c r="K8" s="14"/>
      <c r="L8" s="14"/>
      <c r="M8" s="3"/>
      <c r="N8" s="75"/>
      <c r="O8" s="3"/>
      <c r="P8" s="3"/>
      <c r="Q8" s="3"/>
      <c r="R8" s="3"/>
      <c r="S8" s="3"/>
      <c r="T8" s="69"/>
      <c r="U8" s="3"/>
    </row>
    <row r="9" spans="9:21" ht="44.25" customHeight="1">
      <c r="I9" s="14"/>
      <c r="J9" s="14"/>
      <c r="K9" s="14"/>
      <c r="L9" s="14"/>
      <c r="M9" s="3"/>
      <c r="N9" s="75"/>
      <c r="O9" s="3"/>
      <c r="P9" s="3"/>
      <c r="Q9" s="3"/>
      <c r="R9" s="3"/>
      <c r="S9" s="3"/>
      <c r="T9" s="69"/>
      <c r="U9" s="3"/>
    </row>
    <row r="10" spans="1:21" ht="9" customHeight="1" thickBot="1">
      <c r="A10" s="34"/>
      <c r="B10" s="18"/>
      <c r="C10" s="18"/>
      <c r="D10" s="18"/>
      <c r="E10" s="18"/>
      <c r="F10" s="18"/>
      <c r="G10" s="17"/>
      <c r="H10" s="18"/>
      <c r="I10" s="18"/>
      <c r="J10" s="18"/>
      <c r="K10" s="18"/>
      <c r="L10" s="18"/>
      <c r="M10" s="5"/>
      <c r="N10" s="76"/>
      <c r="O10" s="5"/>
      <c r="P10" s="5"/>
      <c r="Q10" s="5"/>
      <c r="R10" s="4"/>
      <c r="S10" s="4"/>
      <c r="T10" s="70"/>
      <c r="U10" s="4"/>
    </row>
    <row r="11" spans="1:22" ht="36" customHeight="1" thickBot="1">
      <c r="A11" s="170" t="s">
        <v>9</v>
      </c>
      <c r="B11" s="171"/>
      <c r="C11" s="171"/>
      <c r="D11" s="117" t="s">
        <v>54</v>
      </c>
      <c r="E11" s="118"/>
      <c r="F11" s="118"/>
      <c r="G11" s="119"/>
      <c r="H11" s="38" t="s">
        <v>6</v>
      </c>
      <c r="I11" s="39" t="s">
        <v>7</v>
      </c>
      <c r="J11" s="29"/>
      <c r="K11" s="107" t="s">
        <v>25</v>
      </c>
      <c r="L11" s="108"/>
      <c r="M11" s="91" t="s">
        <v>44</v>
      </c>
      <c r="N11" s="91"/>
      <c r="O11" s="91"/>
      <c r="P11" s="91"/>
      <c r="Q11" s="113" t="s">
        <v>77</v>
      </c>
      <c r="R11" s="113"/>
      <c r="S11" s="31"/>
      <c r="T11" s="71"/>
      <c r="U11" s="31"/>
      <c r="V11" s="31"/>
    </row>
    <row r="12" spans="1:22" ht="27.75" customHeight="1">
      <c r="A12" s="144" t="s">
        <v>30</v>
      </c>
      <c r="B12" s="145"/>
      <c r="C12" s="145"/>
      <c r="D12" s="123" t="s">
        <v>55</v>
      </c>
      <c r="E12" s="124"/>
      <c r="F12" s="124"/>
      <c r="G12" s="125"/>
      <c r="H12" s="36" t="s">
        <v>8</v>
      </c>
      <c r="I12" s="37">
        <v>67710000</v>
      </c>
      <c r="J12" s="19"/>
      <c r="K12" s="109"/>
      <c r="L12" s="110"/>
      <c r="M12" s="13" t="s">
        <v>1</v>
      </c>
      <c r="N12" s="77" t="s">
        <v>2</v>
      </c>
      <c r="O12" s="13" t="s">
        <v>3</v>
      </c>
      <c r="P12" s="13" t="s">
        <v>4</v>
      </c>
      <c r="Q12" s="113"/>
      <c r="R12" s="113"/>
      <c r="S12" s="6"/>
      <c r="T12" s="72"/>
      <c r="U12" s="6"/>
      <c r="V12" s="6"/>
    </row>
    <row r="13" spans="1:22" ht="15.75" customHeight="1">
      <c r="A13" s="121"/>
      <c r="B13" s="122"/>
      <c r="C13" s="122"/>
      <c r="D13" s="126"/>
      <c r="E13" s="127"/>
      <c r="F13" s="127"/>
      <c r="G13" s="128"/>
      <c r="H13" s="20" t="s">
        <v>10</v>
      </c>
      <c r="I13" s="35" t="s">
        <v>11</v>
      </c>
      <c r="J13" s="19"/>
      <c r="K13" s="111"/>
      <c r="L13" s="112"/>
      <c r="M13" s="15" t="s">
        <v>87</v>
      </c>
      <c r="N13" s="78"/>
      <c r="O13" s="15"/>
      <c r="P13" s="16"/>
      <c r="Q13" s="113"/>
      <c r="R13" s="113"/>
      <c r="S13" s="6"/>
      <c r="T13" s="72"/>
      <c r="U13" s="6"/>
      <c r="V13" s="6"/>
    </row>
    <row r="14" spans="1:22" ht="15.75" customHeight="1">
      <c r="A14" s="121"/>
      <c r="B14" s="122"/>
      <c r="C14" s="122"/>
      <c r="D14" s="129"/>
      <c r="E14" s="130"/>
      <c r="F14" s="130"/>
      <c r="G14" s="131"/>
      <c r="H14" s="20" t="s">
        <v>12</v>
      </c>
      <c r="I14" s="35" t="s">
        <v>11</v>
      </c>
      <c r="J14" s="22"/>
      <c r="K14" s="21"/>
      <c r="L14" s="23"/>
      <c r="M14" s="120"/>
      <c r="N14" s="120"/>
      <c r="O14" s="120"/>
      <c r="P14" s="120"/>
      <c r="Q14" s="120"/>
      <c r="R14" s="120"/>
      <c r="S14" s="120"/>
      <c r="T14" s="120"/>
      <c r="U14" s="120"/>
      <c r="V14" s="120"/>
    </row>
    <row r="15" spans="1:22" ht="37.5" customHeight="1">
      <c r="A15" s="121" t="s">
        <v>48</v>
      </c>
      <c r="B15" s="122"/>
      <c r="C15" s="122"/>
      <c r="D15" s="141" t="s">
        <v>56</v>
      </c>
      <c r="E15" s="142"/>
      <c r="F15" s="142"/>
      <c r="G15" s="143"/>
      <c r="H15" s="20" t="s">
        <v>13</v>
      </c>
      <c r="I15" s="35"/>
      <c r="J15" s="22"/>
      <c r="K15" s="21"/>
      <c r="L15" s="23"/>
      <c r="M15" s="6"/>
      <c r="N15" s="79"/>
      <c r="O15" s="6"/>
      <c r="P15" s="6"/>
      <c r="Q15" s="6"/>
      <c r="R15" s="6"/>
      <c r="S15" s="6"/>
      <c r="T15" s="72"/>
      <c r="U15" s="6"/>
      <c r="V15" s="6"/>
    </row>
    <row r="16" spans="1:22" ht="15.75" customHeight="1">
      <c r="A16" s="121" t="s">
        <v>0</v>
      </c>
      <c r="B16" s="122"/>
      <c r="C16" s="122"/>
      <c r="D16" s="132" t="s">
        <v>57</v>
      </c>
      <c r="E16" s="133"/>
      <c r="F16" s="133"/>
      <c r="G16" s="134"/>
      <c r="H16" s="20" t="s">
        <v>14</v>
      </c>
      <c r="I16" s="35" t="s">
        <v>11</v>
      </c>
      <c r="J16" s="22"/>
      <c r="K16" s="21"/>
      <c r="L16" s="23"/>
      <c r="M16" s="6"/>
      <c r="N16" s="79"/>
      <c r="O16" s="6"/>
      <c r="P16" s="6"/>
      <c r="Q16" s="6"/>
      <c r="R16" s="6"/>
      <c r="S16" s="6"/>
      <c r="T16" s="72"/>
      <c r="U16" s="6"/>
      <c r="V16" s="6"/>
    </row>
    <row r="17" spans="1:22" ht="15.75" customHeight="1">
      <c r="A17" s="121"/>
      <c r="B17" s="122"/>
      <c r="C17" s="122"/>
      <c r="D17" s="126"/>
      <c r="E17" s="127"/>
      <c r="F17" s="127"/>
      <c r="G17" s="128"/>
      <c r="H17" s="20" t="s">
        <v>32</v>
      </c>
      <c r="I17" s="35" t="s">
        <v>11</v>
      </c>
      <c r="J17" s="22"/>
      <c r="K17" s="21"/>
      <c r="L17" s="23"/>
      <c r="M17" s="6"/>
      <c r="N17" s="79"/>
      <c r="O17" s="6"/>
      <c r="P17" s="6"/>
      <c r="Q17" s="6"/>
      <c r="R17" s="6"/>
      <c r="S17" s="6"/>
      <c r="T17" s="72"/>
      <c r="U17" s="6"/>
      <c r="V17" s="6"/>
    </row>
    <row r="18" spans="1:22" ht="15.75" customHeight="1">
      <c r="A18" s="121"/>
      <c r="B18" s="122"/>
      <c r="C18" s="122"/>
      <c r="D18" s="129"/>
      <c r="E18" s="130"/>
      <c r="F18" s="130"/>
      <c r="G18" s="131"/>
      <c r="H18" s="20" t="s">
        <v>33</v>
      </c>
      <c r="I18" s="35" t="s">
        <v>11</v>
      </c>
      <c r="J18" s="22"/>
      <c r="K18" s="21"/>
      <c r="L18" s="23"/>
      <c r="M18" s="6"/>
      <c r="N18" s="79"/>
      <c r="O18" s="6"/>
      <c r="P18" s="6"/>
      <c r="Q18" s="6"/>
      <c r="R18" s="6"/>
      <c r="S18" s="6"/>
      <c r="T18" s="72"/>
      <c r="U18" s="6"/>
      <c r="V18" s="6"/>
    </row>
    <row r="19" spans="1:22" ht="15.75" customHeight="1">
      <c r="A19" s="121" t="s">
        <v>31</v>
      </c>
      <c r="B19" s="122"/>
      <c r="C19" s="122"/>
      <c r="D19" s="135" t="s">
        <v>58</v>
      </c>
      <c r="E19" s="136"/>
      <c r="F19" s="136"/>
      <c r="G19" s="137"/>
      <c r="H19" s="20" t="s">
        <v>34</v>
      </c>
      <c r="I19" s="35" t="s">
        <v>11</v>
      </c>
      <c r="J19" s="22"/>
      <c r="K19" s="21"/>
      <c r="L19" s="23"/>
      <c r="M19" s="6"/>
      <c r="N19" s="79"/>
      <c r="O19" s="6"/>
      <c r="P19" s="6"/>
      <c r="Q19" s="6"/>
      <c r="R19" s="6"/>
      <c r="S19" s="6"/>
      <c r="T19" s="72"/>
      <c r="U19" s="6"/>
      <c r="V19" s="6"/>
    </row>
    <row r="20" spans="1:22" ht="15.75" customHeight="1">
      <c r="A20" s="121"/>
      <c r="B20" s="122"/>
      <c r="C20" s="122"/>
      <c r="D20" s="138"/>
      <c r="E20" s="139"/>
      <c r="F20" s="139"/>
      <c r="G20" s="140"/>
      <c r="H20" s="20" t="s">
        <v>35</v>
      </c>
      <c r="I20" s="35" t="s">
        <v>11</v>
      </c>
      <c r="J20" s="22"/>
      <c r="K20" s="21"/>
      <c r="L20" s="23"/>
      <c r="M20" s="6"/>
      <c r="N20" s="79"/>
      <c r="O20" s="6"/>
      <c r="P20" s="6"/>
      <c r="Q20" s="6"/>
      <c r="R20" s="6"/>
      <c r="S20" s="6"/>
      <c r="T20" s="72"/>
      <c r="U20" s="6"/>
      <c r="V20" s="6"/>
    </row>
    <row r="21" spans="1:22" ht="15.75" customHeight="1">
      <c r="A21" s="180"/>
      <c r="B21" s="181"/>
      <c r="C21" s="181"/>
      <c r="D21" s="138"/>
      <c r="E21" s="139"/>
      <c r="F21" s="139"/>
      <c r="G21" s="140"/>
      <c r="H21" s="49" t="s">
        <v>88</v>
      </c>
      <c r="I21" s="64">
        <f>SUM(I12:I20)</f>
        <v>67710000</v>
      </c>
      <c r="J21" s="22"/>
      <c r="K21" s="21"/>
      <c r="L21" s="23"/>
      <c r="M21" s="6"/>
      <c r="N21" s="79"/>
      <c r="O21" s="6"/>
      <c r="P21" s="6"/>
      <c r="Q21" s="6"/>
      <c r="R21" s="6"/>
      <c r="S21" s="6"/>
      <c r="T21" s="72"/>
      <c r="U21" s="6"/>
      <c r="V21" s="6"/>
    </row>
    <row r="22" spans="1:23" ht="30.75" customHeight="1">
      <c r="A22" s="91" t="s">
        <v>89</v>
      </c>
      <c r="B22" s="90" t="s">
        <v>41</v>
      </c>
      <c r="C22" s="90"/>
      <c r="D22" s="90"/>
      <c r="E22" s="90"/>
      <c r="F22" s="90"/>
      <c r="G22" s="116" t="s">
        <v>42</v>
      </c>
      <c r="H22" s="91" t="s">
        <v>80</v>
      </c>
      <c r="I22" s="91"/>
      <c r="J22" s="97" t="s">
        <v>81</v>
      </c>
      <c r="K22" s="90" t="s">
        <v>40</v>
      </c>
      <c r="L22" s="90"/>
      <c r="M22" s="114" t="s">
        <v>79</v>
      </c>
      <c r="N22" s="114"/>
      <c r="O22" s="114" t="s">
        <v>78</v>
      </c>
      <c r="P22" s="114"/>
      <c r="Q22" s="90" t="s">
        <v>27</v>
      </c>
      <c r="R22" s="150" t="s">
        <v>28</v>
      </c>
      <c r="S22" s="101" t="s">
        <v>29</v>
      </c>
      <c r="T22" s="164" t="s">
        <v>46</v>
      </c>
      <c r="U22" s="101" t="s">
        <v>47</v>
      </c>
      <c r="V22" s="89" t="s">
        <v>38</v>
      </c>
      <c r="W22" s="99" t="s">
        <v>49</v>
      </c>
    </row>
    <row r="23" spans="1:23" ht="12.75" customHeight="1">
      <c r="A23" s="91"/>
      <c r="B23" s="90"/>
      <c r="C23" s="90"/>
      <c r="D23" s="90"/>
      <c r="E23" s="90"/>
      <c r="F23" s="90"/>
      <c r="G23" s="116"/>
      <c r="H23" s="91"/>
      <c r="I23" s="91"/>
      <c r="J23" s="97"/>
      <c r="K23" s="90"/>
      <c r="L23" s="90"/>
      <c r="M23" s="115" t="s">
        <v>26</v>
      </c>
      <c r="N23" s="149" t="s">
        <v>19</v>
      </c>
      <c r="O23" s="115" t="s">
        <v>26</v>
      </c>
      <c r="P23" s="89" t="s">
        <v>19</v>
      </c>
      <c r="Q23" s="90"/>
      <c r="R23" s="150"/>
      <c r="S23" s="101"/>
      <c r="T23" s="164"/>
      <c r="U23" s="101"/>
      <c r="V23" s="89"/>
      <c r="W23" s="100"/>
    </row>
    <row r="24" spans="1:23" ht="30.75" customHeight="1">
      <c r="A24" s="91"/>
      <c r="B24" s="90"/>
      <c r="C24" s="90"/>
      <c r="D24" s="90"/>
      <c r="E24" s="90"/>
      <c r="F24" s="90"/>
      <c r="G24" s="116"/>
      <c r="H24" s="91"/>
      <c r="I24" s="91"/>
      <c r="J24" s="97"/>
      <c r="K24" s="90"/>
      <c r="L24" s="90"/>
      <c r="M24" s="115"/>
      <c r="N24" s="149"/>
      <c r="O24" s="115"/>
      <c r="P24" s="89"/>
      <c r="Q24" s="90"/>
      <c r="R24" s="150"/>
      <c r="S24" s="101"/>
      <c r="T24" s="164"/>
      <c r="U24" s="101"/>
      <c r="V24" s="89"/>
      <c r="W24" s="100"/>
    </row>
    <row r="25" spans="1:23" ht="381" customHeight="1">
      <c r="A25" s="183">
        <v>1</v>
      </c>
      <c r="B25" s="153" t="s">
        <v>59</v>
      </c>
      <c r="C25" s="154"/>
      <c r="D25" s="154"/>
      <c r="E25" s="154"/>
      <c r="F25" s="155"/>
      <c r="G25" s="61" t="s">
        <v>61</v>
      </c>
      <c r="H25" s="102" t="s">
        <v>66</v>
      </c>
      <c r="I25" s="103"/>
      <c r="J25" s="175">
        <v>1</v>
      </c>
      <c r="K25" s="104" t="s">
        <v>71</v>
      </c>
      <c r="L25" s="105"/>
      <c r="M25" s="60">
        <f>76+68</f>
        <v>144</v>
      </c>
      <c r="N25" s="80">
        <f>+M25/550</f>
        <v>0.26181818181818184</v>
      </c>
      <c r="O25" s="84">
        <f>AVERAGE(N25:N27)</f>
        <v>0.3233333333333333</v>
      </c>
      <c r="P25" s="86">
        <f>+O25*J25</f>
        <v>0.3233333333333333</v>
      </c>
      <c r="Q25" s="57">
        <v>15000000</v>
      </c>
      <c r="R25" s="45">
        <v>6600981</v>
      </c>
      <c r="S25" s="44">
        <f aca="true" t="shared" si="0" ref="S25:S31">R25/Q25</f>
        <v>0.4400654</v>
      </c>
      <c r="T25" s="45">
        <v>1000000</v>
      </c>
      <c r="U25" s="46">
        <f aca="true" t="shared" si="1" ref="U25:U31">T25/Q25</f>
        <v>0.06666666666666667</v>
      </c>
      <c r="V25" s="65" t="s">
        <v>93</v>
      </c>
      <c r="W25" s="63" t="s">
        <v>86</v>
      </c>
    </row>
    <row r="26" spans="1:23" ht="72.75" customHeight="1">
      <c r="A26" s="184"/>
      <c r="B26" s="156"/>
      <c r="C26" s="157"/>
      <c r="D26" s="157"/>
      <c r="E26" s="157"/>
      <c r="F26" s="158"/>
      <c r="G26" s="66" t="s">
        <v>62</v>
      </c>
      <c r="H26" s="102" t="s">
        <v>67</v>
      </c>
      <c r="I26" s="103"/>
      <c r="J26" s="176"/>
      <c r="K26" s="104" t="s">
        <v>72</v>
      </c>
      <c r="L26" s="105"/>
      <c r="M26" s="67">
        <v>0.25</v>
      </c>
      <c r="N26" s="80">
        <f>+M26/100%</f>
        <v>0.25</v>
      </c>
      <c r="O26" s="85"/>
      <c r="P26" s="87"/>
      <c r="Q26" s="57">
        <v>5000000</v>
      </c>
      <c r="R26" s="45">
        <v>5000000</v>
      </c>
      <c r="S26" s="44">
        <f t="shared" si="0"/>
        <v>1</v>
      </c>
      <c r="T26" s="45">
        <v>800000</v>
      </c>
      <c r="U26" s="46">
        <f t="shared" si="1"/>
        <v>0.16</v>
      </c>
      <c r="V26" s="62" t="s">
        <v>85</v>
      </c>
      <c r="W26" s="63" t="s">
        <v>86</v>
      </c>
    </row>
    <row r="27" spans="1:23" ht="99.75" customHeight="1">
      <c r="A27" s="185"/>
      <c r="B27" s="159"/>
      <c r="C27" s="160"/>
      <c r="D27" s="160"/>
      <c r="E27" s="160"/>
      <c r="F27" s="161"/>
      <c r="G27" s="66" t="s">
        <v>63</v>
      </c>
      <c r="H27" s="102" t="s">
        <v>68</v>
      </c>
      <c r="I27" s="103"/>
      <c r="J27" s="177"/>
      <c r="K27" s="104" t="s">
        <v>73</v>
      </c>
      <c r="L27" s="105"/>
      <c r="M27" s="60">
        <f>109+143</f>
        <v>252</v>
      </c>
      <c r="N27" s="80">
        <f>+M27/550</f>
        <v>0.4581818181818182</v>
      </c>
      <c r="O27" s="85"/>
      <c r="P27" s="88"/>
      <c r="Q27" s="57">
        <v>22710000</v>
      </c>
      <c r="R27" s="45">
        <v>21683499</v>
      </c>
      <c r="S27" s="44">
        <f t="shared" si="0"/>
        <v>0.9547996036988111</v>
      </c>
      <c r="T27" s="45">
        <f>4128448-2000000</f>
        <v>2128448</v>
      </c>
      <c r="U27" s="46">
        <f t="shared" si="1"/>
        <v>0.09372294143549097</v>
      </c>
      <c r="V27" s="62" t="s">
        <v>94</v>
      </c>
      <c r="W27" s="63" t="s">
        <v>86</v>
      </c>
    </row>
    <row r="28" spans="1:23" ht="76.5" customHeight="1">
      <c r="A28" s="91">
        <v>2</v>
      </c>
      <c r="B28" s="96" t="s">
        <v>60</v>
      </c>
      <c r="C28" s="96"/>
      <c r="D28" s="96"/>
      <c r="E28" s="96"/>
      <c r="F28" s="96"/>
      <c r="G28" s="66" t="s">
        <v>64</v>
      </c>
      <c r="H28" s="92" t="s">
        <v>84</v>
      </c>
      <c r="I28" s="93"/>
      <c r="J28" s="175">
        <v>1</v>
      </c>
      <c r="K28" s="94" t="s">
        <v>74</v>
      </c>
      <c r="L28" s="95"/>
      <c r="M28" s="60">
        <v>80</v>
      </c>
      <c r="N28" s="80">
        <f>+M28/5500</f>
        <v>0.014545454545454545</v>
      </c>
      <c r="O28" s="84">
        <f>AVERAGE(N28:N30)</f>
        <v>0.2145454545454545</v>
      </c>
      <c r="P28" s="86">
        <f>+O28*J28</f>
        <v>0.2145454545454545</v>
      </c>
      <c r="Q28" s="58">
        <v>6000000</v>
      </c>
      <c r="R28" s="45">
        <v>6000000</v>
      </c>
      <c r="S28" s="44">
        <f t="shared" si="0"/>
        <v>1</v>
      </c>
      <c r="T28" s="45">
        <v>862608</v>
      </c>
      <c r="U28" s="46">
        <f t="shared" si="1"/>
        <v>0.143768</v>
      </c>
      <c r="V28" s="62" t="s">
        <v>91</v>
      </c>
      <c r="W28" s="63" t="s">
        <v>86</v>
      </c>
    </row>
    <row r="29" spans="1:23" ht="95.25" customHeight="1">
      <c r="A29" s="91"/>
      <c r="B29" s="96"/>
      <c r="C29" s="96"/>
      <c r="D29" s="96"/>
      <c r="E29" s="96"/>
      <c r="F29" s="96"/>
      <c r="G29" s="66" t="s">
        <v>65</v>
      </c>
      <c r="H29" s="92" t="s">
        <v>69</v>
      </c>
      <c r="I29" s="93"/>
      <c r="J29" s="176"/>
      <c r="K29" s="94" t="s">
        <v>75</v>
      </c>
      <c r="L29" s="95"/>
      <c r="M29" s="60">
        <f>8+11</f>
        <v>19</v>
      </c>
      <c r="N29" s="80">
        <f>+M29/55</f>
        <v>0.34545454545454546</v>
      </c>
      <c r="O29" s="85"/>
      <c r="P29" s="87"/>
      <c r="Q29" s="58">
        <v>13000000</v>
      </c>
      <c r="R29" s="45">
        <v>13000000</v>
      </c>
      <c r="S29" s="44">
        <f t="shared" si="0"/>
        <v>1</v>
      </c>
      <c r="T29" s="45">
        <v>1000000</v>
      </c>
      <c r="U29" s="46">
        <f t="shared" si="1"/>
        <v>0.07692307692307693</v>
      </c>
      <c r="V29" s="62" t="s">
        <v>92</v>
      </c>
      <c r="W29" s="63" t="s">
        <v>86</v>
      </c>
    </row>
    <row r="30" spans="1:23" ht="104.25" customHeight="1">
      <c r="A30" s="91"/>
      <c r="B30" s="96"/>
      <c r="C30" s="96"/>
      <c r="D30" s="96"/>
      <c r="E30" s="96"/>
      <c r="F30" s="96"/>
      <c r="G30" s="66" t="s">
        <v>83</v>
      </c>
      <c r="H30" s="92" t="s">
        <v>70</v>
      </c>
      <c r="I30" s="93"/>
      <c r="J30" s="177"/>
      <c r="K30" s="94" t="s">
        <v>74</v>
      </c>
      <c r="L30" s="95"/>
      <c r="M30" s="59">
        <v>156</v>
      </c>
      <c r="N30" s="80">
        <f>+M30/550</f>
        <v>0.28363636363636363</v>
      </c>
      <c r="O30" s="85"/>
      <c r="P30" s="88"/>
      <c r="Q30" s="58">
        <v>6000000</v>
      </c>
      <c r="R30" s="45">
        <v>2313040</v>
      </c>
      <c r="S30" s="44">
        <f t="shared" si="0"/>
        <v>0.38550666666666666</v>
      </c>
      <c r="T30" s="45">
        <v>1000000</v>
      </c>
      <c r="U30" s="46">
        <f t="shared" si="1"/>
        <v>0.16666666666666666</v>
      </c>
      <c r="V30" s="62" t="s">
        <v>90</v>
      </c>
      <c r="W30" s="63" t="s">
        <v>86</v>
      </c>
    </row>
    <row r="31" spans="2:21" s="24" customFormat="1" ht="30.75" customHeight="1">
      <c r="B31" s="106"/>
      <c r="C31" s="106"/>
      <c r="D31" s="41"/>
      <c r="E31" s="34"/>
      <c r="F31" s="42"/>
      <c r="G31" s="98"/>
      <c r="H31" s="98"/>
      <c r="K31" s="47"/>
      <c r="L31" s="47"/>
      <c r="M31" s="48" t="s">
        <v>5</v>
      </c>
      <c r="N31" s="81">
        <f>AVERAGE(N25:N30)</f>
        <v>0.268939393939394</v>
      </c>
      <c r="O31" s="51"/>
      <c r="P31" s="50">
        <f>AVERAGE(P25:P30)</f>
        <v>0.2689393939393939</v>
      </c>
      <c r="Q31" s="56">
        <f>SUM(Q25:Q30)</f>
        <v>67710000</v>
      </c>
      <c r="R31" s="52">
        <f>SUM(R25:R30)</f>
        <v>54597520</v>
      </c>
      <c r="S31" s="53">
        <f t="shared" si="0"/>
        <v>0.8063435238517206</v>
      </c>
      <c r="T31" s="54">
        <f>SUM(T25:T30)</f>
        <v>6791056</v>
      </c>
      <c r="U31" s="55">
        <f t="shared" si="1"/>
        <v>0.10029620440112244</v>
      </c>
    </row>
    <row r="32" spans="2:20" s="24" customFormat="1" ht="30.75" customHeight="1">
      <c r="B32" s="178" t="s">
        <v>37</v>
      </c>
      <c r="C32" s="178"/>
      <c r="D32" s="40">
        <v>0</v>
      </c>
      <c r="F32" s="25" t="s">
        <v>36</v>
      </c>
      <c r="G32" s="151">
        <v>43403</v>
      </c>
      <c r="H32" s="152"/>
      <c r="M32" s="30"/>
      <c r="N32" s="82"/>
      <c r="O32" s="26"/>
      <c r="P32" s="26"/>
      <c r="Q32" s="43"/>
      <c r="R32" s="43"/>
      <c r="S32" s="27"/>
      <c r="T32" s="73"/>
    </row>
    <row r="33" spans="18:19" ht="12.75">
      <c r="R33" s="9"/>
      <c r="S33" s="9"/>
    </row>
    <row r="34" spans="18:19" ht="12.75">
      <c r="R34" s="9"/>
      <c r="S34" s="9"/>
    </row>
    <row r="35" spans="1:22" s="11" customFormat="1" ht="21.75" customHeight="1">
      <c r="A35" s="1"/>
      <c r="B35" s="10"/>
      <c r="C35" s="146" t="s">
        <v>39</v>
      </c>
      <c r="D35" s="146"/>
      <c r="E35" s="146"/>
      <c r="F35" s="146"/>
      <c r="G35" s="146"/>
      <c r="H35" s="146"/>
      <c r="I35" s="146"/>
      <c r="J35" s="146"/>
      <c r="K35" s="146"/>
      <c r="L35" s="146"/>
      <c r="M35" s="147" t="s">
        <v>45</v>
      </c>
      <c r="N35" s="147"/>
      <c r="O35" s="147"/>
      <c r="P35" s="147"/>
      <c r="Q35" s="147"/>
      <c r="R35" s="147"/>
      <c r="S35" s="147"/>
      <c r="T35" s="147"/>
      <c r="U35" s="147"/>
      <c r="V35" s="148"/>
    </row>
    <row r="36" spans="1:22" s="11" customFormat="1" ht="29.25" customHeight="1">
      <c r="A36" s="162" t="s">
        <v>16</v>
      </c>
      <c r="B36" s="163"/>
      <c r="C36" s="146" t="s">
        <v>82</v>
      </c>
      <c r="D36" s="146"/>
      <c r="E36" s="146"/>
      <c r="F36" s="146"/>
      <c r="G36" s="146"/>
      <c r="H36" s="146"/>
      <c r="I36" s="146"/>
      <c r="J36" s="146"/>
      <c r="K36" s="146"/>
      <c r="L36" s="146"/>
      <c r="M36" s="147" t="s">
        <v>52</v>
      </c>
      <c r="N36" s="147"/>
      <c r="O36" s="147"/>
      <c r="P36" s="147"/>
      <c r="Q36" s="147"/>
      <c r="R36" s="147"/>
      <c r="S36" s="147"/>
      <c r="T36" s="147"/>
      <c r="U36" s="147"/>
      <c r="V36" s="148"/>
    </row>
    <row r="37" spans="1:22" ht="29.25" customHeight="1">
      <c r="A37" s="162" t="s">
        <v>15</v>
      </c>
      <c r="B37" s="163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7"/>
      <c r="N37" s="147"/>
      <c r="O37" s="147"/>
      <c r="P37" s="147"/>
      <c r="Q37" s="147"/>
      <c r="R37" s="147"/>
      <c r="S37" s="147"/>
      <c r="T37" s="147"/>
      <c r="U37" s="147"/>
      <c r="V37" s="148"/>
    </row>
    <row r="38" spans="1:22" ht="29.25" customHeight="1">
      <c r="A38" s="162" t="s">
        <v>17</v>
      </c>
      <c r="B38" s="163"/>
      <c r="C38" s="146" t="s">
        <v>76</v>
      </c>
      <c r="D38" s="146"/>
      <c r="E38" s="146"/>
      <c r="F38" s="146"/>
      <c r="G38" s="146"/>
      <c r="H38" s="146"/>
      <c r="I38" s="146"/>
      <c r="J38" s="146"/>
      <c r="K38" s="146"/>
      <c r="L38" s="146"/>
      <c r="M38" s="147" t="s">
        <v>53</v>
      </c>
      <c r="N38" s="147"/>
      <c r="O38" s="147"/>
      <c r="P38" s="147"/>
      <c r="Q38" s="147"/>
      <c r="R38" s="147"/>
      <c r="S38" s="147"/>
      <c r="T38" s="147"/>
      <c r="U38" s="147"/>
      <c r="V38" s="148"/>
    </row>
    <row r="39" spans="1:22" ht="29.25" customHeight="1">
      <c r="A39" s="162" t="s">
        <v>18</v>
      </c>
      <c r="B39" s="163"/>
      <c r="C39" s="182">
        <v>43567</v>
      </c>
      <c r="D39" s="146"/>
      <c r="E39" s="146"/>
      <c r="F39" s="146"/>
      <c r="G39" s="146"/>
      <c r="H39" s="146"/>
      <c r="I39" s="146"/>
      <c r="J39" s="146"/>
      <c r="K39" s="146"/>
      <c r="L39" s="146"/>
      <c r="M39" s="179">
        <f>C39</f>
        <v>43567</v>
      </c>
      <c r="N39" s="147"/>
      <c r="O39" s="147"/>
      <c r="P39" s="147"/>
      <c r="Q39" s="147"/>
      <c r="R39" s="147"/>
      <c r="S39" s="147"/>
      <c r="T39" s="147"/>
      <c r="U39" s="147"/>
      <c r="V39" s="148"/>
    </row>
    <row r="52" ht="12.75">
      <c r="K52" s="28"/>
    </row>
  </sheetData>
  <sheetProtection password="CCD1" sheet="1"/>
  <mergeCells count="81">
    <mergeCell ref="M38:V38"/>
    <mergeCell ref="K27:L27"/>
    <mergeCell ref="J25:J27"/>
    <mergeCell ref="M39:V39"/>
    <mergeCell ref="A19:C21"/>
    <mergeCell ref="A36:B36"/>
    <mergeCell ref="C39:L39"/>
    <mergeCell ref="C35:L35"/>
    <mergeCell ref="A39:B39"/>
    <mergeCell ref="A25:A27"/>
    <mergeCell ref="D3:R4"/>
    <mergeCell ref="M11:P11"/>
    <mergeCell ref="J28:J30"/>
    <mergeCell ref="H25:I25"/>
    <mergeCell ref="A38:B38"/>
    <mergeCell ref="S22:S24"/>
    <mergeCell ref="A22:A24"/>
    <mergeCell ref="B22:F24"/>
    <mergeCell ref="C38:L38"/>
    <mergeCell ref="B32:C32"/>
    <mergeCell ref="A37:B37"/>
    <mergeCell ref="T22:T24"/>
    <mergeCell ref="S1:V1"/>
    <mergeCell ref="S2:V2"/>
    <mergeCell ref="A5:V5"/>
    <mergeCell ref="A1:C4"/>
    <mergeCell ref="D1:R2"/>
    <mergeCell ref="A11:C11"/>
    <mergeCell ref="S3:U3"/>
    <mergeCell ref="S4:U4"/>
    <mergeCell ref="C37:L37"/>
    <mergeCell ref="M35:V35"/>
    <mergeCell ref="N23:N24"/>
    <mergeCell ref="M36:V36"/>
    <mergeCell ref="C36:L36"/>
    <mergeCell ref="R22:R24"/>
    <mergeCell ref="M37:V37"/>
    <mergeCell ref="G32:H32"/>
    <mergeCell ref="B25:F27"/>
    <mergeCell ref="M22:N22"/>
    <mergeCell ref="A16:C18"/>
    <mergeCell ref="D12:G14"/>
    <mergeCell ref="D16:G18"/>
    <mergeCell ref="D19:G21"/>
    <mergeCell ref="A15:C15"/>
    <mergeCell ref="D15:G15"/>
    <mergeCell ref="A12:C14"/>
    <mergeCell ref="B31:C31"/>
    <mergeCell ref="K11:L13"/>
    <mergeCell ref="Q11:R13"/>
    <mergeCell ref="O22:P22"/>
    <mergeCell ref="M23:M24"/>
    <mergeCell ref="O23:O24"/>
    <mergeCell ref="G22:G24"/>
    <mergeCell ref="D11:G11"/>
    <mergeCell ref="M14:V14"/>
    <mergeCell ref="K22:L24"/>
    <mergeCell ref="H22:I24"/>
    <mergeCell ref="J22:J24"/>
    <mergeCell ref="G31:H31"/>
    <mergeCell ref="H30:I30"/>
    <mergeCell ref="W22:W24"/>
    <mergeCell ref="U22:U24"/>
    <mergeCell ref="H26:I26"/>
    <mergeCell ref="H27:I27"/>
    <mergeCell ref="K25:L25"/>
    <mergeCell ref="K26:L26"/>
    <mergeCell ref="A28:A30"/>
    <mergeCell ref="H28:I28"/>
    <mergeCell ref="H29:I29"/>
    <mergeCell ref="K28:L28"/>
    <mergeCell ref="K29:L29"/>
    <mergeCell ref="B28:F30"/>
    <mergeCell ref="K30:L30"/>
    <mergeCell ref="O25:O27"/>
    <mergeCell ref="P25:P27"/>
    <mergeCell ref="O28:O30"/>
    <mergeCell ref="P28:P30"/>
    <mergeCell ref="V22:V24"/>
    <mergeCell ref="Q22:Q24"/>
    <mergeCell ref="P23:P24"/>
  </mergeCells>
  <hyperlinks>
    <hyperlink ref="W25" r:id="rId1" display="\\Siat1\140-34 siat\Año_2019"/>
    <hyperlink ref="W26" r:id="rId2" display="\\Siat1\140-34 siat\Año_2019"/>
    <hyperlink ref="W27" r:id="rId3" display="\\Siat1\140-34 siat\Año_2019"/>
    <hyperlink ref="W28" r:id="rId4" display="\\Siat1\140-34 siat\Año_2019"/>
    <hyperlink ref="W29" r:id="rId5" display="\\Siat1\140-34 siat\Año_2019"/>
    <hyperlink ref="W30" r:id="rId6" display="\\Siat1\140-34 siat\Año_2019"/>
  </hyperlink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1" scale="29" r:id="rId10"/>
  <drawing r:id="rId9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Luis Gabriel Rodriguez Villamizar</cp:lastModifiedBy>
  <cp:lastPrinted>2017-09-19T13:50:20Z</cp:lastPrinted>
  <dcterms:created xsi:type="dcterms:W3CDTF">2009-04-01T16:45:05Z</dcterms:created>
  <dcterms:modified xsi:type="dcterms:W3CDTF">2019-09-26T12:44:07Z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