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tabRatio="187" activeTab="0"/>
  </bookViews>
  <sheets>
    <sheet name="Hoj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<sst xmlns="http://schemas.openxmlformats.org/spreadsheetml/2006/main" count="95" uniqueCount="85">
  <si>
    <t>CORPORACIÓN AUTÓNOMA REGIONAL DE BOYACÁ</t>
  </si>
  <si>
    <t>EVALUACIÓN MISIONAL</t>
  </si>
  <si>
    <t>FORMATO DE REGISTRO</t>
  </si>
  <si>
    <t>SISTEMA INTEGRADO DE GESTIÓN DE LA CALIDAD</t>
  </si>
  <si>
    <t>FEV-18</t>
  </si>
  <si>
    <t>Página 1 de 1</t>
  </si>
  <si>
    <t>Versión 0</t>
  </si>
  <si>
    <t>REGISTRO PARA  SEGUIMIENTO PLANES OPERATIVOS - POAS</t>
  </si>
  <si>
    <t xml:space="preserve">LINEA ESTRATEGICA DEL PGAR: </t>
  </si>
  <si>
    <t>FORTALECIMIENTO DEL SINA PARA LA GESTIÓN AMBIENTAL</t>
  </si>
  <si>
    <t>PRESUPUESTO</t>
  </si>
  <si>
    <t>VALOR ($)</t>
  </si>
  <si>
    <t xml:space="preserve">EVALUACIÓN A FIN DE: Marque X </t>
  </si>
  <si>
    <t xml:space="preserve">TRIMESTRE EVALUADO </t>
  </si>
  <si>
    <r>
      <t xml:space="preserve">AÑO: </t>
    </r>
    <r>
      <rPr>
        <b/>
        <u val="single"/>
        <sz val="16"/>
        <rFont val="Arial"/>
        <family val="2"/>
      </rPr>
      <t>2019</t>
    </r>
  </si>
  <si>
    <t>PROGRAMA PLAN DE ACCION:</t>
  </si>
  <si>
    <t>Fortalecimiento Interno</t>
  </si>
  <si>
    <t>Presupuesto asignado inicialmente</t>
  </si>
  <si>
    <t>MARZO</t>
  </si>
  <si>
    <t>JUNIO</t>
  </si>
  <si>
    <t>SEPTIEMBRE</t>
  </si>
  <si>
    <t>DICIEMBRE</t>
  </si>
  <si>
    <t>Adición o ajuste (1):</t>
  </si>
  <si>
    <t>(+ o -)</t>
  </si>
  <si>
    <t>Adición o ajuste (2):</t>
  </si>
  <si>
    <t>SUBPROGRAMA:</t>
  </si>
  <si>
    <t>Gestión de Información y Desarrollo Tecnológico</t>
  </si>
  <si>
    <t>Adición o ajuste (3):</t>
  </si>
  <si>
    <t>PROYECTO:</t>
  </si>
  <si>
    <t>Fortalecer y Operar los centros de información de la corporación</t>
  </si>
  <si>
    <t>Adición o ajuste (4):</t>
  </si>
  <si>
    <t>Adición o ajuste (5):</t>
  </si>
  <si>
    <t>Adición o ajuste (6):</t>
  </si>
  <si>
    <t>RUBRO PRESUPUESTAL</t>
  </si>
  <si>
    <t>3204-0900-0001-0001-03</t>
  </si>
  <si>
    <t>Adición o ajuste (7):</t>
  </si>
  <si>
    <t>Adición o ajuste (8):</t>
  </si>
  <si>
    <t>Adición o ajuste (9):</t>
  </si>
  <si>
    <t xml:space="preserve">METAS MATRIZ ACCIONES OPERATIVAS  PROYECTO PA </t>
  </si>
  <si>
    <t>ACTIVIDADES  POA</t>
  </si>
  <si>
    <t>METAS AÑO 2019 POA</t>
  </si>
  <si>
    <t>METAS AÑO 2019 P.A.</t>
  </si>
  <si>
    <t>INDICADORES POA DE RENDIMIENTO O GESTION</t>
  </si>
  <si>
    <t>AVANCE METAS POA 2019</t>
  </si>
  <si>
    <t>AVANCE METAS PA 2019</t>
  </si>
  <si>
    <t>PRESUPUESTO
ACTIVIDAD
($)</t>
  </si>
  <si>
    <t>VALOR COMPROMETIDO ($)
ACTIVIDAD</t>
  </si>
  <si>
    <t>% DE EJECUCIÓN
PRESUPUESTAL</t>
  </si>
  <si>
    <t>VALOR PAGADO ($)
ACTIVIDAD</t>
  </si>
  <si>
    <t>% DE EJECUCIÓN
SOBRE PAGOS</t>
  </si>
  <si>
    <t>OBSERVACIONES (SEGÚN APLIQUE)</t>
  </si>
  <si>
    <r>
      <rPr>
        <b/>
        <sz val="10"/>
        <rFont val="Arial"/>
        <family val="2"/>
      </rPr>
      <t>FUENTE DE VERIFICACION DE EVIDENCIAS REPORTADAS</t>
    </r>
    <r>
      <rPr>
        <sz val="11"/>
        <color theme="1"/>
        <rFont val="Calibri"/>
        <family val="2"/>
      </rPr>
      <t xml:space="preserve"> 
(Señalar ruta magnetica o fisica de acceso a la evidencia)</t>
    </r>
  </si>
  <si>
    <t>RESULTADO DEL INDICADOR A LA FECHA DE CORTE</t>
  </si>
  <si>
    <t>% DE AVANCE FÍSICO ACUMULADO</t>
  </si>
  <si>
    <t>Digitalizar las portadas de las publicaciones priorizadas para el fortalecimiento del catálogo de la página web.</t>
  </si>
  <si>
    <t>Realizar la digitalización de las posrtadas de las publicaciones</t>
  </si>
  <si>
    <t>650 portadas digitalizadas de publicaciones del centro documental</t>
  </si>
  <si>
    <t>(Numero de portadas digitalizadas de publicaciones del centro documental/Numero de portadas programadas a digitalizar de publicaciones del centro documental)*100</t>
  </si>
  <si>
    <t>CDS 2018141</t>
  </si>
  <si>
    <t>Continuar con la implementación del software KOHA</t>
  </si>
  <si>
    <t>Mantener implementado y actualizado el software KOHA</t>
  </si>
  <si>
    <t>400 registros actualizados en KOHA</t>
  </si>
  <si>
    <t>(Numero de registros actualizados en KOHA/Numero de registros programados a actualizar en KOHA)*100</t>
  </si>
  <si>
    <t>Digitalizar los archivos de la corporación</t>
  </si>
  <si>
    <t>Digitalizar 200000 folios de los archivos de la corporación</t>
  </si>
  <si>
    <t>200000 folios digitalizados</t>
  </si>
  <si>
    <t>(Contratos realizados para la digitalización de folios del archivo de gestión/Contratos para la digitalización de folios del archivo de gestión Programados en el año)*100</t>
  </si>
  <si>
    <t>TOTAL</t>
  </si>
  <si>
    <t>Versión POA a evaluar</t>
  </si>
  <si>
    <t>Fecha de la versión</t>
  </si>
  <si>
    <t>ELABORÓ</t>
  </si>
  <si>
    <t>APROBO</t>
  </si>
  <si>
    <t>NOMBRE</t>
  </si>
  <si>
    <t>LUZ DEYANIRA GONZALEZ CASTILLO</t>
  </si>
  <si>
    <t>FIRMA</t>
  </si>
  <si>
    <t>CARGO / ROL</t>
  </si>
  <si>
    <t>Subdirectora de Planeación y Sistemas de Información</t>
  </si>
  <si>
    <t>FECHA</t>
  </si>
  <si>
    <t>PEDRO DAMIAN VELA MENDIETA - CLAUDIA EUGENIA VACCA VARGAS</t>
  </si>
  <si>
    <t>Profesional especializado G16, Profesional especializado G14</t>
  </si>
  <si>
    <t>X</t>
  </si>
  <si>
    <r>
      <t xml:space="preserve">En el mes de enero se digitalizaron 62 portadas
En el mes de febrero se digitalizaron 62 portadas
En el mes de marzo se digitalizaron 65 portadas
En el mes de abril se digitalizaron 32 portadas
</t>
    </r>
    <r>
      <rPr>
        <sz val="11"/>
        <color indexed="8"/>
        <rFont val="Calibri"/>
        <family val="2"/>
      </rPr>
      <t>En el mes de MAYO se digitalizaron 100 portadas</t>
    </r>
    <r>
      <rPr>
        <sz val="11"/>
        <color indexed="17"/>
        <rFont val="Calibri"/>
        <family val="2"/>
      </rPr>
      <t xml:space="preserve">
En el mes de JUNIO se digitalizaron 29 portadas</t>
    </r>
  </si>
  <si>
    <r>
      <t xml:space="preserve">En el mes de enero se actualizaron 15 registros en koha
En el mes de febrero se ingresaron 51 registros
En el mes de marzo se actualizaron 50 registros en koha
En el mes de abril se actualizaron 21 registros en koha
</t>
    </r>
    <r>
      <rPr>
        <sz val="11"/>
        <color indexed="8"/>
        <rFont val="Calibri"/>
        <family val="2"/>
      </rPr>
      <t>En el mes de MAYO se actualizaron 15 egistros en koha</t>
    </r>
    <r>
      <rPr>
        <sz val="11"/>
        <color indexed="17"/>
        <rFont val="Calibri"/>
        <family val="2"/>
      </rPr>
      <t xml:space="preserve">
En el mes de JUNIO se actualizaron 50 egistros en koha</t>
    </r>
  </si>
  <si>
    <r>
      <t xml:space="preserve">CPS-2019047, F27, 31/01/2019, GONZALEZ CIPRIAN EMILCE
CPS-2019063, F35, 04/02/2019, AVILA LOPEZ DIANA MARCELA
En Febrero se escanearon 10763 folios
En Marzo se escanearon 8974 folios
En abril se escanearon 6720 folios
</t>
    </r>
    <r>
      <rPr>
        <sz val="11"/>
        <color indexed="8"/>
        <rFont val="Calibri"/>
        <family val="2"/>
      </rPr>
      <t>En MAYO se escanearon 4030 folios</t>
    </r>
    <r>
      <rPr>
        <sz val="11"/>
        <color indexed="17"/>
        <rFont val="Calibri"/>
        <family val="2"/>
      </rPr>
      <t xml:space="preserve">
En JUNIO se escanearon 8025 folios</t>
    </r>
  </si>
  <si>
    <r>
      <t xml:space="preserve">GONZALEZ CIPRIAN EMILCE
06/03/2019 EGR 2019000322 GONZALEZ CIPRIAN EMILCE  1,730,896 
09/04/2019 EGR 2019000664 GONZALEZ CIPRIAN EMILCE  1,730,896 
15/05/2019 EGR 2019001007 GONZALEZ CIPRIAN EMILCE  1,730,896 
11/06/2019 EGR 2019001327 GONZALEZ CIPRIAN EMILCE  1,730,896 </t>
    </r>
    <r>
      <rPr>
        <b/>
        <sz val="10"/>
        <rFont val="Arial"/>
        <family val="2"/>
      </rPr>
      <t xml:space="preserve">
</t>
    </r>
    <r>
      <rPr>
        <sz val="10"/>
        <rFont val="Arial"/>
        <family val="2"/>
      </rPr>
      <t xml:space="preserve">
AVILA LOPEZ DIANA MARCELA
21/03/2019 EGR 2019000454 AVILA LOPEZ DIANA MARCELA  1,500,110 
30/04/2019 EGR 2019000777 AVILA LOPEZ DIANA MARCELA  1,730,896 
15/05/2019 EGR 2019001005 AVILA LOPEZ DIANA MARCELA  1,730,896 
11/06/2019 EGR 2019001330 AVILA LOPEZ DIANA MARCELA  1,730,896 </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</si>
</sst>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340A]\ * #,##0_-;\-[$$-340A]\ * #,##0_-;_-[$$-340A]\ * &quot;-&quot;_-;_-@_-"/>
    <numFmt numFmtId="166" formatCode="_(* #,##0_);_(* \(#,##0\);_(* &quot;-&quot;_);_(@_)"/>
    <numFmt numFmtId="167" formatCode="0.0%"/>
  </numFmts>
  <fonts count="53">
    <font>
      <sz val="11"/>
      <color theme="1"/>
      <name val="Calibri"/>
      <family val="2"/>
    </font>
    <font>
      <sz val="11"/>
      <color indexed="8"/>
      <name val="Calibri"/>
      <family val="2"/>
    </font>
    <font>
      <sz val="14"/>
      <name val="Arial"/>
      <family val="2"/>
    </font>
    <font>
      <b/>
      <sz val="11"/>
      <name val="Arial"/>
      <family val="2"/>
    </font>
    <font>
      <sz val="11"/>
      <name val="Arial"/>
      <family val="2"/>
    </font>
    <font>
      <b/>
      <sz val="12"/>
      <name val="Arial"/>
      <family val="2"/>
    </font>
    <font>
      <sz val="8"/>
      <name val="Arial"/>
      <family val="2"/>
    </font>
    <font>
      <sz val="10"/>
      <name val="Arial"/>
      <family val="2"/>
    </font>
    <font>
      <b/>
      <sz val="10"/>
      <name val="Arial"/>
      <family val="2"/>
    </font>
    <font>
      <b/>
      <sz val="16"/>
      <name val="Arial"/>
      <family val="2"/>
    </font>
    <font>
      <b/>
      <u val="single"/>
      <sz val="16"/>
      <name val="Arial"/>
      <family val="2"/>
    </font>
    <font>
      <b/>
      <sz val="9"/>
      <name val="Arial"/>
      <family val="2"/>
    </font>
    <font>
      <sz val="9"/>
      <name val="Arial"/>
      <family val="2"/>
    </font>
    <font>
      <sz val="12"/>
      <name val="Arial"/>
      <family val="2"/>
    </font>
    <font>
      <b/>
      <sz val="9"/>
      <name val="Tahoma"/>
      <family val="2"/>
    </font>
    <font>
      <sz val="9"/>
      <name val="Tahoma"/>
      <family val="2"/>
    </font>
    <font>
      <sz val="11"/>
      <color indexed="17"/>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color indexed="63"/>
      </top>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57">
    <xf numFmtId="0" fontId="0" fillId="0" borderId="0" xfId="0" applyFont="1" applyAlignment="1">
      <alignment/>
    </xf>
    <xf numFmtId="0" fontId="0" fillId="0" borderId="0" xfId="0" applyAlignment="1" applyProtection="1">
      <alignment vertical="center"/>
      <protection locked="0"/>
    </xf>
    <xf numFmtId="0" fontId="4" fillId="0" borderId="10" xfId="0" applyFont="1" applyFill="1" applyBorder="1" applyAlignment="1" applyProtection="1">
      <alignment horizontal="center" vertical="center"/>
      <protection locked="0"/>
    </xf>
    <xf numFmtId="14" fontId="4" fillId="0" borderId="1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2"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locked="0"/>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49" fontId="6" fillId="0" borderId="0" xfId="49"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justify" vertical="center"/>
      <protection/>
    </xf>
    <xf numFmtId="3" fontId="7" fillId="0" borderId="14" xfId="0" applyNumberFormat="1" applyFont="1" applyFill="1" applyBorder="1" applyAlignment="1" applyProtection="1">
      <alignment horizontal="right" vertical="center"/>
      <protection/>
    </xf>
    <xf numFmtId="3" fontId="7" fillId="0" borderId="0" xfId="0" applyNumberFormat="1" applyFont="1" applyFill="1" applyBorder="1" applyAlignment="1" applyProtection="1">
      <alignment horizontal="right" vertical="center"/>
      <protection/>
    </xf>
    <xf numFmtId="0" fontId="8" fillId="35" borderId="10" xfId="0" applyFont="1" applyFill="1" applyBorder="1" applyAlignment="1" applyProtection="1">
      <alignment horizontal="center" vertical="center" wrapText="1"/>
      <protection locked="0"/>
    </xf>
    <xf numFmtId="49" fontId="6" fillId="0" borderId="0" xfId="49"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protection/>
    </xf>
    <xf numFmtId="3" fontId="7" fillId="0" borderId="15" xfId="0" applyNumberFormat="1" applyFont="1" applyFill="1" applyBorder="1" applyAlignment="1" applyProtection="1">
      <alignment horizontal="left" vertical="center"/>
      <protection/>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165" fontId="6" fillId="0" borderId="0" xfId="0" applyNumberFormat="1" applyFont="1" applyFill="1" applyBorder="1" applyAlignment="1" applyProtection="1">
      <alignment horizontal="center" vertical="center"/>
      <protection/>
    </xf>
    <xf numFmtId="0" fontId="8" fillId="0" borderId="16" xfId="0" applyFont="1" applyFill="1" applyBorder="1" applyAlignment="1" applyProtection="1">
      <alignment horizontal="left" vertical="center"/>
      <protection/>
    </xf>
    <xf numFmtId="3" fontId="7" fillId="0" borderId="17" xfId="0" applyNumberFormat="1" applyFont="1" applyFill="1" applyBorder="1" applyAlignment="1" applyProtection="1">
      <alignment horizontal="left" vertical="center"/>
      <protection/>
    </xf>
    <xf numFmtId="0" fontId="7" fillId="0" borderId="10" xfId="0" applyFont="1" applyBorder="1" applyAlignment="1" applyProtection="1">
      <alignment horizontal="justify" vertical="center" wrapText="1"/>
      <protection/>
    </xf>
    <xf numFmtId="1" fontId="50" fillId="0" borderId="10" xfId="54" applyNumberFormat="1" applyFont="1" applyBorder="1" applyAlignment="1" applyProtection="1">
      <alignment horizontal="center" vertical="center" wrapText="1"/>
      <protection/>
    </xf>
    <xf numFmtId="9" fontId="7" fillId="0" borderId="10" xfId="54" applyFont="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9" fontId="50" fillId="0" borderId="10" xfId="54" applyFont="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0" fontId="7" fillId="0" borderId="0" xfId="0" applyFont="1" applyAlignment="1" applyProtection="1">
      <alignment vertical="center"/>
      <protection/>
    </xf>
    <xf numFmtId="0" fontId="7" fillId="0" borderId="0" xfId="0" applyFont="1" applyBorder="1" applyAlignment="1" applyProtection="1">
      <alignment horizontal="right" vertical="center"/>
      <protection/>
    </xf>
    <xf numFmtId="9" fontId="7" fillId="0" borderId="13" xfId="54" applyFont="1" applyFill="1" applyBorder="1" applyAlignment="1" applyProtection="1">
      <alignment horizontal="center" vertical="center"/>
      <protection/>
    </xf>
    <xf numFmtId="9" fontId="7" fillId="36" borderId="13" xfId="49" applyNumberFormat="1" applyFont="1" applyFill="1" applyBorder="1" applyAlignment="1" applyProtection="1">
      <alignment horizontal="center" vertical="center"/>
      <protection/>
    </xf>
    <xf numFmtId="3" fontId="7" fillId="0" borderId="13" xfId="49" applyNumberFormat="1" applyFont="1" applyBorder="1" applyAlignment="1" applyProtection="1">
      <alignment horizontal="center" vertical="center" wrapText="1"/>
      <protection/>
    </xf>
    <xf numFmtId="3" fontId="7" fillId="0" borderId="13" xfId="49" applyNumberFormat="1" applyFont="1" applyBorder="1" applyAlignment="1" applyProtection="1">
      <alignment horizontal="center" vertical="center"/>
      <protection locked="0"/>
    </xf>
    <xf numFmtId="3" fontId="7" fillId="0" borderId="13" xfId="0" applyNumberFormat="1" applyFont="1" applyBorder="1" applyAlignment="1" applyProtection="1">
      <alignment horizontal="center" vertical="center"/>
      <protection locked="0"/>
    </xf>
    <xf numFmtId="9" fontId="7" fillId="0" borderId="13" xfId="54"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justify" vertical="center"/>
      <protection/>
    </xf>
    <xf numFmtId="0" fontId="8" fillId="0" borderId="0" xfId="0" applyFont="1" applyBorder="1" applyAlignment="1" applyProtection="1">
      <alignment horizontal="right" vertical="center"/>
      <protection/>
    </xf>
    <xf numFmtId="49" fontId="7" fillId="0" borderId="0" xfId="49" applyNumberFormat="1" applyFont="1" applyFill="1" applyBorder="1" applyAlignment="1" applyProtection="1">
      <alignment horizontal="center" vertical="center"/>
      <protection/>
    </xf>
    <xf numFmtId="9" fontId="7" fillId="0" borderId="0" xfId="49" applyNumberFormat="1" applyFont="1" applyFill="1" applyBorder="1" applyAlignment="1" applyProtection="1">
      <alignment horizontal="center" vertical="center"/>
      <protection/>
    </xf>
    <xf numFmtId="1" fontId="8" fillId="0" borderId="0" xfId="49" applyNumberFormat="1" applyFont="1" applyBorder="1" applyAlignment="1" applyProtection="1">
      <alignment horizontal="right" vertical="center"/>
      <protection/>
    </xf>
    <xf numFmtId="3" fontId="0" fillId="0" borderId="0" xfId="0" applyNumberFormat="1" applyFill="1" applyBorder="1" applyAlignment="1" applyProtection="1">
      <alignment vertical="center"/>
      <protection/>
    </xf>
    <xf numFmtId="49" fontId="7"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1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0" xfId="0" applyFont="1" applyAlignment="1">
      <alignment/>
    </xf>
    <xf numFmtId="0" fontId="0" fillId="0" borderId="10" xfId="0" applyFill="1" applyBorder="1" applyAlignment="1" applyProtection="1">
      <alignment horizontal="left" vertical="top" wrapText="1"/>
      <protection locked="0"/>
    </xf>
    <xf numFmtId="0" fontId="7"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center" vertical="center" wrapText="1"/>
      <protection locked="0"/>
    </xf>
    <xf numFmtId="1" fontId="12" fillId="0" borderId="10" xfId="49" applyNumberFormat="1"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xf>
    <xf numFmtId="9" fontId="7" fillId="0" borderId="10" xfId="49" applyNumberFormat="1" applyFont="1" applyFill="1" applyBorder="1" applyAlignment="1" applyProtection="1">
      <alignment horizontal="center" vertical="center" wrapText="1"/>
      <protection/>
    </xf>
    <xf numFmtId="10" fontId="7" fillId="0" borderId="10" xfId="54" applyNumberFormat="1" applyFont="1" applyFill="1" applyBorder="1" applyAlignment="1" applyProtection="1">
      <alignment horizontal="center" vertical="center" wrapText="1"/>
      <protection/>
    </xf>
    <xf numFmtId="10" fontId="12" fillId="0" borderId="10" xfId="54"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protection locked="0"/>
    </xf>
    <xf numFmtId="167" fontId="7" fillId="0" borderId="10" xfId="54" applyNumberFormat="1" applyFont="1" applyFill="1" applyBorder="1" applyAlignment="1" applyProtection="1">
      <alignment horizontal="center" vertical="center" wrapText="1"/>
      <protection/>
    </xf>
    <xf numFmtId="167" fontId="7" fillId="0" borderId="13" xfId="49" applyNumberFormat="1" applyFont="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locked="0"/>
    </xf>
    <xf numFmtId="0" fontId="3" fillId="37"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8" fillId="33" borderId="21"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3" xfId="0" applyFont="1" applyFill="1" applyBorder="1" applyAlignment="1" applyProtection="1">
      <alignment horizontal="left" vertical="center" wrapText="1"/>
      <protection/>
    </xf>
    <xf numFmtId="0" fontId="7" fillId="0" borderId="24" xfId="0" applyFont="1" applyFill="1" applyBorder="1" applyAlignment="1" applyProtection="1">
      <alignment horizontal="left" vertical="center" wrapText="1"/>
      <protection/>
    </xf>
    <xf numFmtId="0" fontId="8" fillId="0" borderId="25"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9" fillId="0" borderId="10" xfId="0" applyFont="1" applyFill="1" applyBorder="1" applyAlignment="1" applyProtection="1">
      <alignment horizontal="left" vertical="center" wrapText="1"/>
      <protection/>
    </xf>
    <xf numFmtId="0" fontId="8" fillId="33" borderId="31" xfId="0"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wrapText="1"/>
      <protection/>
    </xf>
    <xf numFmtId="0" fontId="8" fillId="33" borderId="32" xfId="0" applyFont="1" applyFill="1" applyBorder="1" applyAlignment="1" applyProtection="1">
      <alignment horizontal="left" vertical="center" wrapText="1"/>
      <protection/>
    </xf>
    <xf numFmtId="0" fontId="8" fillId="33" borderId="10" xfId="0" applyFont="1" applyFill="1" applyBorder="1" applyAlignment="1" applyProtection="1">
      <alignment horizontal="left" vertical="center" wrapText="1"/>
      <protection/>
    </xf>
    <xf numFmtId="0" fontId="7" fillId="0" borderId="33" xfId="0" applyFont="1" applyFill="1" applyBorder="1" applyAlignment="1" applyProtection="1">
      <alignment horizontal="left" vertical="center" wrapText="1"/>
      <protection/>
    </xf>
    <xf numFmtId="0" fontId="7" fillId="0" borderId="34"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49" fontId="6" fillId="0" borderId="0" xfId="49" applyNumberFormat="1" applyFont="1" applyFill="1" applyBorder="1" applyAlignment="1" applyProtection="1">
      <alignment horizontal="center" vertical="center"/>
      <protection locked="0"/>
    </xf>
    <xf numFmtId="0" fontId="7" fillId="0" borderId="18"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8" fillId="33" borderId="38"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1" fontId="7" fillId="0" borderId="25" xfId="0" applyNumberFormat="1" applyFont="1" applyFill="1" applyBorder="1" applyAlignment="1" applyProtection="1">
      <alignment horizontal="left" vertical="center" wrapText="1"/>
      <protection/>
    </xf>
    <xf numFmtId="1" fontId="7" fillId="0" borderId="37" xfId="0" applyNumberFormat="1" applyFont="1" applyFill="1" applyBorder="1" applyAlignment="1" applyProtection="1">
      <alignment horizontal="left" vertical="center" wrapText="1"/>
      <protection/>
    </xf>
    <xf numFmtId="1" fontId="7" fillId="0" borderId="26" xfId="0" applyNumberFormat="1" applyFont="1" applyFill="1" applyBorder="1" applyAlignment="1" applyProtection="1">
      <alignment horizontal="left" vertical="center" wrapText="1"/>
      <protection/>
    </xf>
    <xf numFmtId="1" fontId="7" fillId="0" borderId="27" xfId="0" applyNumberFormat="1" applyFont="1" applyFill="1" applyBorder="1" applyAlignment="1" applyProtection="1">
      <alignment horizontal="left" vertical="center" wrapText="1"/>
      <protection/>
    </xf>
    <xf numFmtId="1" fontId="7" fillId="0" borderId="0" xfId="0" applyNumberFormat="1" applyFont="1" applyFill="1" applyBorder="1" applyAlignment="1" applyProtection="1">
      <alignment horizontal="left" vertical="center" wrapText="1"/>
      <protection/>
    </xf>
    <xf numFmtId="1" fontId="7" fillId="0" borderId="28" xfId="0" applyNumberFormat="1" applyFont="1" applyFill="1" applyBorder="1" applyAlignment="1" applyProtection="1">
      <alignment horizontal="left" vertical="center" wrapText="1"/>
      <protection/>
    </xf>
    <xf numFmtId="0" fontId="8" fillId="0" borderId="10" xfId="0" applyFont="1" applyBorder="1" applyAlignment="1" applyProtection="1">
      <alignment horizontal="center" vertical="center" wrapText="1"/>
      <protection locked="0"/>
    </xf>
    <xf numFmtId="49" fontId="8" fillId="0" borderId="10" xfId="49"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49" fontId="51" fillId="0" borderId="10" xfId="49" applyNumberFormat="1" applyFont="1" applyBorder="1" applyAlignment="1" applyProtection="1">
      <alignment horizontal="center" vertical="center" wrapText="1"/>
      <protection/>
    </xf>
    <xf numFmtId="49" fontId="8" fillId="0" borderId="10" xfId="49"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1" fillId="0" borderId="10" xfId="49" applyNumberFormat="1" applyFont="1" applyBorder="1" applyAlignment="1" applyProtection="1">
      <alignment horizontal="center" vertical="center" wrapText="1"/>
      <protection locked="0"/>
    </xf>
    <xf numFmtId="49" fontId="7" fillId="0" borderId="10" xfId="49" applyNumberFormat="1" applyFont="1" applyFill="1" applyBorder="1" applyAlignment="1" applyProtection="1">
      <alignment horizontal="center" vertical="center"/>
      <protection locked="0"/>
    </xf>
    <xf numFmtId="1" fontId="7" fillId="0" borderId="18" xfId="0" applyNumberFormat="1" applyFont="1" applyBorder="1" applyAlignment="1" applyProtection="1">
      <alignment horizontal="center" vertical="center" wrapText="1"/>
      <protection/>
    </xf>
    <xf numFmtId="1" fontId="7" fillId="0" borderId="19" xfId="0" applyNumberFormat="1" applyFont="1" applyBorder="1" applyAlignment="1" applyProtection="1">
      <alignment horizontal="center" vertical="center" wrapText="1"/>
      <protection/>
    </xf>
    <xf numFmtId="1" fontId="7" fillId="0" borderId="20" xfId="0" applyNumberFormat="1"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13" fillId="0" borderId="10"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0" borderId="18"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14" fontId="13" fillId="0" borderId="10" xfId="0" applyNumberFormat="1" applyFont="1" applyBorder="1" applyAlignment="1" applyProtection="1">
      <alignment horizontal="center" vertical="center"/>
      <protection locked="0"/>
    </xf>
    <xf numFmtId="14" fontId="13" fillId="0" borderId="18" xfId="0" applyNumberFormat="1" applyFont="1" applyBorder="1" applyAlignment="1" applyProtection="1">
      <alignment horizontal="center" vertical="center"/>
      <protection locked="0"/>
    </xf>
    <xf numFmtId="14" fontId="13" fillId="0" borderId="19" xfId="0" applyNumberFormat="1" applyFont="1" applyBorder="1" applyAlignment="1" applyProtection="1">
      <alignment horizontal="center" vertical="center"/>
      <protection locked="0"/>
    </xf>
    <xf numFmtId="14" fontId="13" fillId="0" borderId="20" xfId="0" applyNumberFormat="1" applyFont="1" applyBorder="1" applyAlignment="1" applyProtection="1">
      <alignment horizontal="center" vertical="center"/>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209550</xdr:colOff>
      <xdr:row>3</xdr:row>
      <xdr:rowOff>190500</xdr:rowOff>
    </xdr:to>
    <xdr:pic>
      <xdr:nvPicPr>
        <xdr:cNvPr id="1" name="1 Imagen" descr="LOGO DOCUMENTOS"/>
        <xdr:cNvPicPr preferRelativeResize="1">
          <a:picLocks noChangeAspect="1"/>
        </xdr:cNvPicPr>
      </xdr:nvPicPr>
      <xdr:blipFill>
        <a:blip r:embed="rId1"/>
        <a:stretch>
          <a:fillRect/>
        </a:stretch>
      </xdr:blipFill>
      <xdr:spPr>
        <a:xfrm>
          <a:off x="609600" y="47625"/>
          <a:ext cx="12477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6"/>
  <sheetViews>
    <sheetView tabSelected="1" zoomScale="85" zoomScaleNormal="85" zoomScalePageLayoutView="0" workbookViewId="0" topLeftCell="D10">
      <selection activeCell="K25" sqref="K25:L25"/>
    </sheetView>
  </sheetViews>
  <sheetFormatPr defaultColWidth="11.421875" defaultRowHeight="15"/>
  <cols>
    <col min="1" max="1" width="7.8515625" style="0" customWidth="1"/>
    <col min="2" max="2" width="16.8515625" style="0" customWidth="1"/>
    <col min="3" max="3" width="13.28125" style="0" customWidth="1"/>
    <col min="4" max="4" width="13.7109375" style="0" customWidth="1"/>
    <col min="5" max="5" width="17.140625" style="0" customWidth="1"/>
    <col min="6" max="6" width="10.8515625" style="0" bestFit="1" customWidth="1"/>
    <col min="7" max="7" width="49.28125" style="0" customWidth="1"/>
    <col min="8" max="8" width="25.57421875" style="0" customWidth="1"/>
    <col min="9" max="9" width="21.8515625" style="0" customWidth="1"/>
    <col min="10" max="10" width="21.00390625" style="0" bestFit="1" customWidth="1"/>
    <col min="11" max="11" width="16.00390625" style="0" customWidth="1"/>
    <col min="12" max="12" width="17.7109375" style="0" customWidth="1"/>
    <col min="13" max="13" width="18.421875" style="0" customWidth="1"/>
    <col min="14" max="14" width="19.57421875" style="0" customWidth="1"/>
    <col min="15" max="15" width="19.28125" style="0" customWidth="1"/>
    <col min="16" max="16" width="16.421875" style="0" customWidth="1"/>
    <col min="17" max="17" width="14.8515625" style="0" bestFit="1" customWidth="1"/>
    <col min="18" max="18" width="23.28125" style="0" bestFit="1" customWidth="1"/>
    <col min="19" max="19" width="16.57421875" style="0" bestFit="1" customWidth="1"/>
    <col min="20" max="20" width="18.57421875" style="0" customWidth="1"/>
    <col min="21" max="21" width="16.57421875" style="0" bestFit="1" customWidth="1"/>
    <col min="22" max="22" width="77.421875" style="0" customWidth="1"/>
    <col min="23" max="23" width="64.140625" style="0" bestFit="1" customWidth="1"/>
  </cols>
  <sheetData>
    <row r="1" spans="1:23" ht="27.75" customHeight="1">
      <c r="A1" s="75"/>
      <c r="B1" s="75"/>
      <c r="C1" s="75"/>
      <c r="D1" s="76" t="s">
        <v>0</v>
      </c>
      <c r="E1" s="76"/>
      <c r="F1" s="76"/>
      <c r="G1" s="76"/>
      <c r="H1" s="76"/>
      <c r="I1" s="76"/>
      <c r="J1" s="76"/>
      <c r="K1" s="76"/>
      <c r="L1" s="76"/>
      <c r="M1" s="76"/>
      <c r="N1" s="76"/>
      <c r="O1" s="76"/>
      <c r="P1" s="76"/>
      <c r="Q1" s="76"/>
      <c r="R1" s="76"/>
      <c r="S1" s="77" t="s">
        <v>1</v>
      </c>
      <c r="T1" s="77"/>
      <c r="U1" s="77"/>
      <c r="V1" s="77"/>
      <c r="W1" s="1"/>
    </row>
    <row r="2" spans="1:23" ht="27.75" customHeight="1">
      <c r="A2" s="75"/>
      <c r="B2" s="75"/>
      <c r="C2" s="75"/>
      <c r="D2" s="76"/>
      <c r="E2" s="76"/>
      <c r="F2" s="76"/>
      <c r="G2" s="76"/>
      <c r="H2" s="76"/>
      <c r="I2" s="76"/>
      <c r="J2" s="76"/>
      <c r="K2" s="76"/>
      <c r="L2" s="76"/>
      <c r="M2" s="76"/>
      <c r="N2" s="76"/>
      <c r="O2" s="76"/>
      <c r="P2" s="76"/>
      <c r="Q2" s="76"/>
      <c r="R2" s="76"/>
      <c r="S2" s="78" t="s">
        <v>2</v>
      </c>
      <c r="T2" s="78"/>
      <c r="U2" s="78"/>
      <c r="V2" s="78"/>
      <c r="W2" s="1"/>
    </row>
    <row r="3" spans="1:23" ht="27.75" customHeight="1">
      <c r="A3" s="75"/>
      <c r="B3" s="75"/>
      <c r="C3" s="75"/>
      <c r="D3" s="76" t="s">
        <v>3</v>
      </c>
      <c r="E3" s="76"/>
      <c r="F3" s="76"/>
      <c r="G3" s="76"/>
      <c r="H3" s="76"/>
      <c r="I3" s="76"/>
      <c r="J3" s="76"/>
      <c r="K3" s="76"/>
      <c r="L3" s="76"/>
      <c r="M3" s="76"/>
      <c r="N3" s="76"/>
      <c r="O3" s="76"/>
      <c r="P3" s="76"/>
      <c r="Q3" s="76"/>
      <c r="R3" s="76"/>
      <c r="S3" s="79" t="s">
        <v>4</v>
      </c>
      <c r="T3" s="80"/>
      <c r="U3" s="81"/>
      <c r="V3" s="2" t="s">
        <v>5</v>
      </c>
      <c r="W3" s="1"/>
    </row>
    <row r="4" spans="1:23" ht="27.75" customHeight="1">
      <c r="A4" s="75"/>
      <c r="B4" s="75"/>
      <c r="C4" s="75"/>
      <c r="D4" s="76"/>
      <c r="E4" s="76"/>
      <c r="F4" s="76"/>
      <c r="G4" s="76"/>
      <c r="H4" s="76"/>
      <c r="I4" s="76"/>
      <c r="J4" s="76"/>
      <c r="K4" s="76"/>
      <c r="L4" s="76"/>
      <c r="M4" s="76"/>
      <c r="N4" s="76"/>
      <c r="O4" s="76"/>
      <c r="P4" s="76"/>
      <c r="Q4" s="76"/>
      <c r="R4" s="76"/>
      <c r="S4" s="79" t="s">
        <v>6</v>
      </c>
      <c r="T4" s="80"/>
      <c r="U4" s="81"/>
      <c r="V4" s="3">
        <v>42999</v>
      </c>
      <c r="W4" s="1"/>
    </row>
    <row r="5" spans="1:23" ht="15.75">
      <c r="A5" s="82" t="s">
        <v>7</v>
      </c>
      <c r="B5" s="82"/>
      <c r="C5" s="82"/>
      <c r="D5" s="82"/>
      <c r="E5" s="82"/>
      <c r="F5" s="82"/>
      <c r="G5" s="82"/>
      <c r="H5" s="82"/>
      <c r="I5" s="82"/>
      <c r="J5" s="82"/>
      <c r="K5" s="82"/>
      <c r="L5" s="82"/>
      <c r="M5" s="82"/>
      <c r="N5" s="82"/>
      <c r="O5" s="82"/>
      <c r="P5" s="82"/>
      <c r="Q5" s="82"/>
      <c r="R5" s="82"/>
      <c r="S5" s="82"/>
      <c r="T5" s="82"/>
      <c r="U5" s="82"/>
      <c r="V5" s="82"/>
      <c r="W5" s="1"/>
    </row>
    <row r="6" spans="1:23" ht="18">
      <c r="A6" s="4"/>
      <c r="B6" s="4"/>
      <c r="C6" s="4"/>
      <c r="D6" s="4"/>
      <c r="E6" s="4"/>
      <c r="F6" s="4"/>
      <c r="G6" s="4"/>
      <c r="H6" s="4"/>
      <c r="I6" s="4"/>
      <c r="J6" s="4"/>
      <c r="K6" s="4"/>
      <c r="L6" s="4"/>
      <c r="M6" s="4"/>
      <c r="N6" s="4"/>
      <c r="O6" s="4"/>
      <c r="P6" s="4"/>
      <c r="Q6" s="4"/>
      <c r="R6" s="4"/>
      <c r="S6" s="4"/>
      <c r="T6" s="4"/>
      <c r="U6" s="4"/>
      <c r="V6" s="4"/>
      <c r="W6" s="1"/>
    </row>
    <row r="7" spans="1:23" ht="18">
      <c r="A7" s="1"/>
      <c r="B7" s="1"/>
      <c r="C7" s="1"/>
      <c r="D7" s="1"/>
      <c r="E7" s="1"/>
      <c r="F7" s="1"/>
      <c r="G7" s="5"/>
      <c r="H7" s="1"/>
      <c r="I7" s="6"/>
      <c r="J7" s="6"/>
      <c r="K7" s="6"/>
      <c r="L7" s="6"/>
      <c r="M7" s="4"/>
      <c r="N7" s="4"/>
      <c r="O7" s="4"/>
      <c r="P7" s="4"/>
      <c r="Q7" s="4"/>
      <c r="R7" s="4"/>
      <c r="S7" s="4"/>
      <c r="T7" s="4"/>
      <c r="U7" s="4"/>
      <c r="V7" s="4"/>
      <c r="W7" s="1"/>
    </row>
    <row r="8" spans="1:23" ht="15.75">
      <c r="A8" s="1"/>
      <c r="B8" s="1"/>
      <c r="C8" s="1"/>
      <c r="D8" s="1"/>
      <c r="E8" s="1"/>
      <c r="F8" s="1"/>
      <c r="G8" s="5"/>
      <c r="H8" s="1"/>
      <c r="I8" s="7"/>
      <c r="J8" s="7"/>
      <c r="K8" s="7"/>
      <c r="L8" s="7"/>
      <c r="M8" s="8"/>
      <c r="N8" s="8"/>
      <c r="O8" s="8"/>
      <c r="P8" s="8"/>
      <c r="Q8" s="8"/>
      <c r="R8" s="8"/>
      <c r="S8" s="8"/>
      <c r="T8" s="8"/>
      <c r="U8" s="8"/>
      <c r="V8" s="1"/>
      <c r="W8" s="1"/>
    </row>
    <row r="9" spans="1:23" ht="15.75">
      <c r="A9" s="1"/>
      <c r="B9" s="1"/>
      <c r="C9" s="1"/>
      <c r="D9" s="1"/>
      <c r="E9" s="1"/>
      <c r="F9" s="1"/>
      <c r="G9" s="5"/>
      <c r="H9" s="1"/>
      <c r="I9" s="7"/>
      <c r="J9" s="7"/>
      <c r="K9" s="7"/>
      <c r="L9" s="7"/>
      <c r="M9" s="8"/>
      <c r="N9" s="8"/>
      <c r="O9" s="8"/>
      <c r="P9" s="8"/>
      <c r="Q9" s="8"/>
      <c r="R9" s="8"/>
      <c r="S9" s="8"/>
      <c r="T9" s="8"/>
      <c r="U9" s="8"/>
      <c r="V9" s="1"/>
      <c r="W9" s="1"/>
    </row>
    <row r="10" spans="1:23" ht="15.75" thickBot="1">
      <c r="A10" s="9"/>
      <c r="B10" s="10"/>
      <c r="C10" s="10"/>
      <c r="D10" s="10"/>
      <c r="E10" s="10"/>
      <c r="F10" s="10"/>
      <c r="G10" s="11"/>
      <c r="H10" s="10"/>
      <c r="I10" s="10"/>
      <c r="J10" s="10"/>
      <c r="K10" s="10"/>
      <c r="L10" s="10"/>
      <c r="M10" s="12"/>
      <c r="N10" s="12"/>
      <c r="O10" s="12"/>
      <c r="P10" s="12"/>
      <c r="Q10" s="12"/>
      <c r="R10" s="13"/>
      <c r="S10" s="13"/>
      <c r="T10" s="13"/>
      <c r="U10" s="13"/>
      <c r="V10" s="1"/>
      <c r="W10" s="1"/>
    </row>
    <row r="11" spans="1:23" ht="15.75" customHeight="1" thickBot="1">
      <c r="A11" s="83" t="s">
        <v>8</v>
      </c>
      <c r="B11" s="84"/>
      <c r="C11" s="84"/>
      <c r="D11" s="85" t="s">
        <v>9</v>
      </c>
      <c r="E11" s="86"/>
      <c r="F11" s="86"/>
      <c r="G11" s="87"/>
      <c r="H11" s="14" t="s">
        <v>10</v>
      </c>
      <c r="I11" s="15" t="s">
        <v>11</v>
      </c>
      <c r="J11" s="16"/>
      <c r="K11" s="88" t="s">
        <v>12</v>
      </c>
      <c r="L11" s="89"/>
      <c r="M11" s="94" t="s">
        <v>13</v>
      </c>
      <c r="N11" s="94"/>
      <c r="O11" s="94"/>
      <c r="P11" s="94"/>
      <c r="Q11" s="95" t="s">
        <v>14</v>
      </c>
      <c r="R11" s="95"/>
      <c r="S11" s="18"/>
      <c r="T11" s="18"/>
      <c r="U11" s="71"/>
      <c r="V11" s="71"/>
      <c r="W11" s="1"/>
    </row>
    <row r="12" spans="1:23" ht="25.5">
      <c r="A12" s="96" t="s">
        <v>15</v>
      </c>
      <c r="B12" s="97"/>
      <c r="C12" s="97"/>
      <c r="D12" s="100" t="s">
        <v>16</v>
      </c>
      <c r="E12" s="101"/>
      <c r="F12" s="101"/>
      <c r="G12" s="102"/>
      <c r="H12" s="19" t="s">
        <v>17</v>
      </c>
      <c r="I12" s="20">
        <v>150000000</v>
      </c>
      <c r="J12" s="21"/>
      <c r="K12" s="90"/>
      <c r="L12" s="91"/>
      <c r="M12" s="22" t="s">
        <v>18</v>
      </c>
      <c r="N12" s="22" t="s">
        <v>19</v>
      </c>
      <c r="O12" s="22" t="s">
        <v>20</v>
      </c>
      <c r="P12" s="22" t="s">
        <v>21</v>
      </c>
      <c r="Q12" s="95"/>
      <c r="R12" s="95"/>
      <c r="S12" s="23"/>
      <c r="T12" s="23"/>
      <c r="U12" s="71"/>
      <c r="V12" s="71"/>
      <c r="W12" s="1"/>
    </row>
    <row r="13" spans="1:23" ht="15" customHeight="1">
      <c r="A13" s="98"/>
      <c r="B13" s="99"/>
      <c r="C13" s="99"/>
      <c r="D13" s="103"/>
      <c r="E13" s="104"/>
      <c r="F13" s="104"/>
      <c r="G13" s="105"/>
      <c r="H13" s="24" t="s">
        <v>22</v>
      </c>
      <c r="I13" s="25" t="s">
        <v>23</v>
      </c>
      <c r="J13" s="21"/>
      <c r="K13" s="92"/>
      <c r="L13" s="93"/>
      <c r="M13" s="26"/>
      <c r="N13" s="26" t="s">
        <v>80</v>
      </c>
      <c r="O13" s="26"/>
      <c r="P13" s="27"/>
      <c r="Q13" s="95"/>
      <c r="R13" s="95"/>
      <c r="S13" s="23"/>
      <c r="T13" s="23"/>
      <c r="U13" s="23"/>
      <c r="V13" s="23"/>
      <c r="W13" s="1"/>
    </row>
    <row r="14" spans="1:23" ht="15">
      <c r="A14" s="98"/>
      <c r="B14" s="99"/>
      <c r="C14" s="99"/>
      <c r="D14" s="106"/>
      <c r="E14" s="107"/>
      <c r="F14" s="107"/>
      <c r="G14" s="108"/>
      <c r="H14" s="24" t="s">
        <v>24</v>
      </c>
      <c r="I14" s="25" t="s">
        <v>23</v>
      </c>
      <c r="J14" s="28"/>
      <c r="K14" s="29"/>
      <c r="L14" s="30"/>
      <c r="M14" s="109"/>
      <c r="N14" s="109"/>
      <c r="O14" s="109"/>
      <c r="P14" s="109"/>
      <c r="Q14" s="109"/>
      <c r="R14" s="109"/>
      <c r="S14" s="109"/>
      <c r="T14" s="109"/>
      <c r="U14" s="109"/>
      <c r="V14" s="109"/>
      <c r="W14" s="1"/>
    </row>
    <row r="15" spans="1:23" ht="15" customHeight="1">
      <c r="A15" s="98" t="s">
        <v>25</v>
      </c>
      <c r="B15" s="99"/>
      <c r="C15" s="99"/>
      <c r="D15" s="110" t="s">
        <v>26</v>
      </c>
      <c r="E15" s="111"/>
      <c r="F15" s="111"/>
      <c r="G15" s="112"/>
      <c r="H15" s="24" t="s">
        <v>27</v>
      </c>
      <c r="I15" s="25"/>
      <c r="J15" s="28"/>
      <c r="K15" s="29"/>
      <c r="L15" s="30"/>
      <c r="M15" s="23"/>
      <c r="N15" s="23"/>
      <c r="O15" s="23"/>
      <c r="P15" s="23"/>
      <c r="Q15" s="23"/>
      <c r="R15" s="23"/>
      <c r="S15" s="23"/>
      <c r="T15" s="23"/>
      <c r="U15" s="23"/>
      <c r="V15" s="23"/>
      <c r="W15" s="1"/>
    </row>
    <row r="16" spans="1:23" ht="15" customHeight="1">
      <c r="A16" s="98" t="s">
        <v>28</v>
      </c>
      <c r="B16" s="99"/>
      <c r="C16" s="99"/>
      <c r="D16" s="113" t="s">
        <v>29</v>
      </c>
      <c r="E16" s="114"/>
      <c r="F16" s="114"/>
      <c r="G16" s="115"/>
      <c r="H16" s="24" t="s">
        <v>30</v>
      </c>
      <c r="I16" s="25" t="s">
        <v>23</v>
      </c>
      <c r="J16" s="28"/>
      <c r="K16" s="29"/>
      <c r="L16" s="30"/>
      <c r="M16" s="23"/>
      <c r="N16" s="23"/>
      <c r="O16" s="23"/>
      <c r="P16" s="23"/>
      <c r="Q16" s="23"/>
      <c r="R16" s="23"/>
      <c r="S16" s="23"/>
      <c r="T16" s="23"/>
      <c r="U16" s="23"/>
      <c r="V16" s="23"/>
      <c r="W16" s="1"/>
    </row>
    <row r="17" spans="1:23" ht="15">
      <c r="A17" s="98"/>
      <c r="B17" s="99"/>
      <c r="C17" s="99"/>
      <c r="D17" s="103"/>
      <c r="E17" s="104"/>
      <c r="F17" s="104"/>
      <c r="G17" s="105"/>
      <c r="H17" s="24" t="s">
        <v>31</v>
      </c>
      <c r="I17" s="25" t="s">
        <v>23</v>
      </c>
      <c r="J17" s="28"/>
      <c r="K17" s="29"/>
      <c r="L17" s="30"/>
      <c r="M17" s="23"/>
      <c r="N17" s="23"/>
      <c r="O17" s="23"/>
      <c r="P17" s="23"/>
      <c r="Q17" s="23"/>
      <c r="R17" s="23"/>
      <c r="S17" s="23"/>
      <c r="T17" s="23"/>
      <c r="U17" s="23"/>
      <c r="V17" s="23"/>
      <c r="W17" s="1"/>
    </row>
    <row r="18" spans="1:23" ht="15">
      <c r="A18" s="98"/>
      <c r="B18" s="99"/>
      <c r="C18" s="99"/>
      <c r="D18" s="106"/>
      <c r="E18" s="107"/>
      <c r="F18" s="107"/>
      <c r="G18" s="108"/>
      <c r="H18" s="24" t="s">
        <v>32</v>
      </c>
      <c r="I18" s="25" t="s">
        <v>23</v>
      </c>
      <c r="J18" s="28"/>
      <c r="K18" s="29"/>
      <c r="L18" s="30"/>
      <c r="M18" s="23"/>
      <c r="N18" s="23"/>
      <c r="O18" s="23"/>
      <c r="P18" s="23"/>
      <c r="Q18" s="23"/>
      <c r="R18" s="23"/>
      <c r="S18" s="23"/>
      <c r="T18" s="23"/>
      <c r="U18" s="23"/>
      <c r="V18" s="23"/>
      <c r="W18" s="1"/>
    </row>
    <row r="19" spans="1:23" ht="15" customHeight="1">
      <c r="A19" s="98" t="s">
        <v>33</v>
      </c>
      <c r="B19" s="99"/>
      <c r="C19" s="99"/>
      <c r="D19" s="118" t="s">
        <v>34</v>
      </c>
      <c r="E19" s="119"/>
      <c r="F19" s="119"/>
      <c r="G19" s="120"/>
      <c r="H19" s="24" t="s">
        <v>35</v>
      </c>
      <c r="I19" s="25" t="s">
        <v>23</v>
      </c>
      <c r="J19" s="28"/>
      <c r="K19" s="29"/>
      <c r="L19" s="30"/>
      <c r="M19" s="23"/>
      <c r="N19" s="23"/>
      <c r="O19" s="23"/>
      <c r="P19" s="23"/>
      <c r="Q19" s="23"/>
      <c r="R19" s="23"/>
      <c r="S19" s="23"/>
      <c r="T19" s="23"/>
      <c r="U19" s="23"/>
      <c r="V19" s="23"/>
      <c r="W19" s="1"/>
    </row>
    <row r="20" spans="1:23" ht="15">
      <c r="A20" s="98"/>
      <c r="B20" s="99"/>
      <c r="C20" s="99"/>
      <c r="D20" s="121"/>
      <c r="E20" s="122"/>
      <c r="F20" s="122"/>
      <c r="G20" s="123"/>
      <c r="H20" s="24" t="s">
        <v>36</v>
      </c>
      <c r="I20" s="25" t="s">
        <v>23</v>
      </c>
      <c r="J20" s="28"/>
      <c r="K20" s="29"/>
      <c r="L20" s="30"/>
      <c r="M20" s="23"/>
      <c r="N20" s="23"/>
      <c r="O20" s="23"/>
      <c r="P20" s="23"/>
      <c r="Q20" s="23"/>
      <c r="R20" s="23"/>
      <c r="S20" s="23"/>
      <c r="T20" s="23"/>
      <c r="U20" s="23"/>
      <c r="V20" s="23"/>
      <c r="W20" s="1"/>
    </row>
    <row r="21" spans="1:23" ht="15">
      <c r="A21" s="116"/>
      <c r="B21" s="117"/>
      <c r="C21" s="117"/>
      <c r="D21" s="121"/>
      <c r="E21" s="122"/>
      <c r="F21" s="122"/>
      <c r="G21" s="123"/>
      <c r="H21" s="31" t="s">
        <v>37</v>
      </c>
      <c r="I21" s="32" t="s">
        <v>23</v>
      </c>
      <c r="J21" s="28"/>
      <c r="K21" s="29"/>
      <c r="L21" s="30"/>
      <c r="M21" s="23"/>
      <c r="N21" s="23"/>
      <c r="O21" s="23"/>
      <c r="P21" s="23"/>
      <c r="Q21" s="23"/>
      <c r="R21" s="23"/>
      <c r="S21" s="23"/>
      <c r="T21" s="23"/>
      <c r="U21" s="23"/>
      <c r="V21" s="23"/>
      <c r="W21" s="1"/>
    </row>
    <row r="22" spans="1:23" ht="15" customHeight="1">
      <c r="A22" s="94">
        <v>0</v>
      </c>
      <c r="B22" s="126" t="s">
        <v>38</v>
      </c>
      <c r="C22" s="126"/>
      <c r="D22" s="126"/>
      <c r="E22" s="126"/>
      <c r="F22" s="126"/>
      <c r="G22" s="127" t="s">
        <v>39</v>
      </c>
      <c r="H22" s="94" t="s">
        <v>40</v>
      </c>
      <c r="I22" s="94"/>
      <c r="J22" s="128" t="s">
        <v>41</v>
      </c>
      <c r="K22" s="126" t="s">
        <v>42</v>
      </c>
      <c r="L22" s="126"/>
      <c r="M22" s="133" t="s">
        <v>43</v>
      </c>
      <c r="N22" s="133"/>
      <c r="O22" s="133" t="s">
        <v>44</v>
      </c>
      <c r="P22" s="133"/>
      <c r="Q22" s="126" t="s">
        <v>45</v>
      </c>
      <c r="R22" s="124" t="s">
        <v>46</v>
      </c>
      <c r="S22" s="125" t="s">
        <v>47</v>
      </c>
      <c r="T22" s="124" t="s">
        <v>48</v>
      </c>
      <c r="U22" s="125" t="s">
        <v>49</v>
      </c>
      <c r="V22" s="129" t="s">
        <v>50</v>
      </c>
      <c r="W22" s="130" t="s">
        <v>51</v>
      </c>
    </row>
    <row r="23" spans="1:23" ht="15" customHeight="1">
      <c r="A23" s="94"/>
      <c r="B23" s="126"/>
      <c r="C23" s="126"/>
      <c r="D23" s="126"/>
      <c r="E23" s="126"/>
      <c r="F23" s="126"/>
      <c r="G23" s="127"/>
      <c r="H23" s="94"/>
      <c r="I23" s="94"/>
      <c r="J23" s="128"/>
      <c r="K23" s="126"/>
      <c r="L23" s="126"/>
      <c r="M23" s="132" t="s">
        <v>52</v>
      </c>
      <c r="N23" s="129" t="s">
        <v>53</v>
      </c>
      <c r="O23" s="132" t="s">
        <v>52</v>
      </c>
      <c r="P23" s="129" t="s">
        <v>53</v>
      </c>
      <c r="Q23" s="126"/>
      <c r="R23" s="124"/>
      <c r="S23" s="125"/>
      <c r="T23" s="124"/>
      <c r="U23" s="125"/>
      <c r="V23" s="129"/>
      <c r="W23" s="131"/>
    </row>
    <row r="24" spans="1:23" ht="28.5" customHeight="1">
      <c r="A24" s="94"/>
      <c r="B24" s="126"/>
      <c r="C24" s="126"/>
      <c r="D24" s="126"/>
      <c r="E24" s="126"/>
      <c r="F24" s="126"/>
      <c r="G24" s="127"/>
      <c r="H24" s="94"/>
      <c r="I24" s="94"/>
      <c r="J24" s="128"/>
      <c r="K24" s="126"/>
      <c r="L24" s="126"/>
      <c r="M24" s="132"/>
      <c r="N24" s="129"/>
      <c r="O24" s="132"/>
      <c r="P24" s="129"/>
      <c r="Q24" s="126"/>
      <c r="R24" s="124"/>
      <c r="S24" s="125"/>
      <c r="T24" s="124"/>
      <c r="U24" s="125"/>
      <c r="V24" s="129"/>
      <c r="W24" s="131"/>
    </row>
    <row r="25" spans="1:23" ht="90">
      <c r="A25" s="17">
        <v>1</v>
      </c>
      <c r="B25" s="134" t="s">
        <v>54</v>
      </c>
      <c r="C25" s="135"/>
      <c r="D25" s="135"/>
      <c r="E25" s="135"/>
      <c r="F25" s="136"/>
      <c r="G25" s="33" t="s">
        <v>55</v>
      </c>
      <c r="H25" s="137" t="s">
        <v>56</v>
      </c>
      <c r="I25" s="138"/>
      <c r="J25" s="34">
        <v>650</v>
      </c>
      <c r="K25" s="137" t="s">
        <v>57</v>
      </c>
      <c r="L25" s="138"/>
      <c r="M25" s="65">
        <f>62+62+65+32+100+29</f>
        <v>350</v>
      </c>
      <c r="N25" s="69">
        <f>+M25/J25</f>
        <v>0.5384615384615384</v>
      </c>
      <c r="O25" s="66">
        <f>M25</f>
        <v>350</v>
      </c>
      <c r="P25" s="72">
        <f>+O25/J25</f>
        <v>0.5384615384615384</v>
      </c>
      <c r="Q25" s="67">
        <v>9395180</v>
      </c>
      <c r="R25" s="63">
        <v>0</v>
      </c>
      <c r="S25" s="68">
        <f>R25/Q25</f>
        <v>0</v>
      </c>
      <c r="T25" s="63">
        <v>0</v>
      </c>
      <c r="U25" s="35">
        <f>T25/Q25</f>
        <v>0</v>
      </c>
      <c r="V25" s="62" t="s">
        <v>81</v>
      </c>
      <c r="W25" s="36" t="s">
        <v>58</v>
      </c>
    </row>
    <row r="26" spans="1:23" ht="90">
      <c r="A26" s="17">
        <v>2</v>
      </c>
      <c r="B26" s="134" t="s">
        <v>59</v>
      </c>
      <c r="C26" s="135"/>
      <c r="D26" s="135"/>
      <c r="E26" s="135"/>
      <c r="F26" s="136"/>
      <c r="G26" s="33" t="s">
        <v>60</v>
      </c>
      <c r="H26" s="137" t="s">
        <v>61</v>
      </c>
      <c r="I26" s="138"/>
      <c r="J26" s="34">
        <v>400</v>
      </c>
      <c r="K26" s="137" t="s">
        <v>62</v>
      </c>
      <c r="L26" s="138"/>
      <c r="M26" s="65">
        <f>15+51+50+21+15+50</f>
        <v>202</v>
      </c>
      <c r="N26" s="69">
        <f>+M26/J26</f>
        <v>0.505</v>
      </c>
      <c r="O26" s="66">
        <f>M26</f>
        <v>202</v>
      </c>
      <c r="P26" s="72">
        <f>+O26/J26</f>
        <v>0.505</v>
      </c>
      <c r="Q26" s="67">
        <v>4697590</v>
      </c>
      <c r="R26" s="63">
        <v>0</v>
      </c>
      <c r="S26" s="68">
        <f>R26/Q26</f>
        <v>0</v>
      </c>
      <c r="T26" s="63">
        <v>0</v>
      </c>
      <c r="U26" s="35">
        <f>T26/Q26</f>
        <v>0</v>
      </c>
      <c r="V26" s="64" t="s">
        <v>82</v>
      </c>
      <c r="W26" s="36" t="s">
        <v>58</v>
      </c>
    </row>
    <row r="27" spans="1:23" ht="140.25">
      <c r="A27" s="17">
        <v>3</v>
      </c>
      <c r="B27" s="134" t="s">
        <v>63</v>
      </c>
      <c r="C27" s="135"/>
      <c r="D27" s="135"/>
      <c r="E27" s="135"/>
      <c r="F27" s="136"/>
      <c r="G27" s="33" t="s">
        <v>64</v>
      </c>
      <c r="H27" s="137" t="s">
        <v>65</v>
      </c>
      <c r="I27" s="138"/>
      <c r="J27" s="37">
        <v>0.4</v>
      </c>
      <c r="K27" s="137" t="s">
        <v>66</v>
      </c>
      <c r="L27" s="138"/>
      <c r="M27" s="65">
        <f>10763+8974+6720+4030+8025</f>
        <v>38512</v>
      </c>
      <c r="N27" s="69">
        <f>+M27/200000</f>
        <v>0.19256</v>
      </c>
      <c r="O27" s="70">
        <f>N27*J27</f>
        <v>0.07702400000000001</v>
      </c>
      <c r="P27" s="69">
        <f>+O27/J27</f>
        <v>0.19256</v>
      </c>
      <c r="Q27" s="67">
        <v>135907230</v>
      </c>
      <c r="R27" s="65">
        <f>10385376+17308960</f>
        <v>27694336</v>
      </c>
      <c r="S27" s="68">
        <f>R27/Q27</f>
        <v>0.20377382424761362</v>
      </c>
      <c r="T27" s="65">
        <f>1730896+1500110+1730896+1730896+1730896+1730896+1730896+1730896</f>
        <v>13616382</v>
      </c>
      <c r="U27" s="35">
        <f>T27/Q27</f>
        <v>0.10018879790280473</v>
      </c>
      <c r="V27" s="62" t="s">
        <v>83</v>
      </c>
      <c r="W27" s="74" t="s">
        <v>84</v>
      </c>
    </row>
    <row r="28" spans="1:23" ht="15">
      <c r="A28" s="38"/>
      <c r="B28" s="139"/>
      <c r="C28" s="139"/>
      <c r="D28" s="39"/>
      <c r="E28" s="9"/>
      <c r="F28" s="40"/>
      <c r="G28" s="140"/>
      <c r="H28" s="140"/>
      <c r="I28" s="38"/>
      <c r="J28" s="38"/>
      <c r="K28" s="41"/>
      <c r="L28" s="41"/>
      <c r="M28" s="42" t="s">
        <v>67</v>
      </c>
      <c r="N28" s="43">
        <f>AVERAGE(N25:N27)</f>
        <v>0.4120071794871795</v>
      </c>
      <c r="O28" s="44"/>
      <c r="P28" s="43">
        <f>AVERAGE(P25:P27)</f>
        <v>0.4120071794871795</v>
      </c>
      <c r="Q28" s="45">
        <f>SUM(Q25:Q27)</f>
        <v>150000000</v>
      </c>
      <c r="R28" s="46">
        <f>SUM(R25:R27)</f>
        <v>27694336</v>
      </c>
      <c r="S28" s="73">
        <f>R28/Q28</f>
        <v>0.18462890666666668</v>
      </c>
      <c r="T28" s="47">
        <f>SUM(T25:T27)</f>
        <v>13616382</v>
      </c>
      <c r="U28" s="48">
        <f>T28/Q28</f>
        <v>0.09077588</v>
      </c>
      <c r="V28" s="38"/>
      <c r="W28" s="38"/>
    </row>
    <row r="29" spans="1:23" ht="30">
      <c r="A29" s="38"/>
      <c r="B29" s="141" t="s">
        <v>68</v>
      </c>
      <c r="C29" s="141"/>
      <c r="D29" s="49">
        <v>0</v>
      </c>
      <c r="E29" s="38"/>
      <c r="F29" s="50" t="s">
        <v>69</v>
      </c>
      <c r="G29" s="142">
        <v>43403</v>
      </c>
      <c r="H29" s="143"/>
      <c r="I29" s="38"/>
      <c r="J29" s="38"/>
      <c r="K29" s="38"/>
      <c r="L29" s="38"/>
      <c r="M29" s="51"/>
      <c r="N29" s="52"/>
      <c r="O29" s="53"/>
      <c r="P29" s="53"/>
      <c r="Q29" s="54"/>
      <c r="R29" s="54"/>
      <c r="S29" s="55"/>
      <c r="T29" s="38"/>
      <c r="U29" s="38"/>
      <c r="V29" s="38"/>
      <c r="W29" s="38"/>
    </row>
    <row r="30" spans="1:23" ht="15">
      <c r="A30" s="1"/>
      <c r="B30" s="1"/>
      <c r="C30" s="1"/>
      <c r="D30" s="1"/>
      <c r="E30" s="1"/>
      <c r="F30" s="1"/>
      <c r="G30" s="5"/>
      <c r="H30" s="1"/>
      <c r="I30" s="1"/>
      <c r="J30" s="1"/>
      <c r="K30" s="1"/>
      <c r="L30" s="1"/>
      <c r="M30" s="56"/>
      <c r="N30" s="56"/>
      <c r="O30" s="56"/>
      <c r="P30" s="56"/>
      <c r="Q30" s="56"/>
      <c r="R30" s="57"/>
      <c r="S30" s="57"/>
      <c r="T30" s="1"/>
      <c r="U30" s="1"/>
      <c r="V30" s="1"/>
      <c r="W30" s="1"/>
    </row>
    <row r="31" spans="1:23" ht="15">
      <c r="A31" s="1"/>
      <c r="B31" s="1"/>
      <c r="C31" s="1"/>
      <c r="D31" s="1"/>
      <c r="E31" s="1"/>
      <c r="F31" s="1"/>
      <c r="G31" s="5"/>
      <c r="H31" s="1"/>
      <c r="I31" s="1"/>
      <c r="J31" s="1"/>
      <c r="K31" s="1"/>
      <c r="L31" s="1"/>
      <c r="M31" s="56"/>
      <c r="N31" s="56"/>
      <c r="O31" s="56"/>
      <c r="P31" s="56"/>
      <c r="Q31" s="56"/>
      <c r="R31" s="57"/>
      <c r="S31" s="57"/>
      <c r="T31" s="1"/>
      <c r="U31" s="1"/>
      <c r="V31" s="1"/>
      <c r="W31" s="1"/>
    </row>
    <row r="32" spans="1:23" ht="15">
      <c r="A32" s="1"/>
      <c r="B32" s="58"/>
      <c r="C32" s="144" t="s">
        <v>70</v>
      </c>
      <c r="D32" s="144"/>
      <c r="E32" s="144"/>
      <c r="F32" s="144"/>
      <c r="G32" s="144"/>
      <c r="H32" s="144"/>
      <c r="I32" s="144"/>
      <c r="J32" s="144"/>
      <c r="K32" s="144"/>
      <c r="L32" s="144"/>
      <c r="M32" s="145" t="s">
        <v>71</v>
      </c>
      <c r="N32" s="145"/>
      <c r="O32" s="145"/>
      <c r="P32" s="145"/>
      <c r="Q32" s="145"/>
      <c r="R32" s="145"/>
      <c r="S32" s="145"/>
      <c r="T32" s="145"/>
      <c r="U32" s="145"/>
      <c r="V32" s="146"/>
      <c r="W32" s="59"/>
    </row>
    <row r="33" spans="1:23" s="61" customFormat="1" ht="15.75">
      <c r="A33" s="147" t="s">
        <v>72</v>
      </c>
      <c r="B33" s="148"/>
      <c r="C33" s="82" t="s">
        <v>78</v>
      </c>
      <c r="D33" s="82"/>
      <c r="E33" s="82"/>
      <c r="F33" s="82"/>
      <c r="G33" s="82"/>
      <c r="H33" s="82"/>
      <c r="I33" s="82"/>
      <c r="J33" s="82"/>
      <c r="K33" s="82"/>
      <c r="L33" s="82"/>
      <c r="M33" s="149" t="s">
        <v>73</v>
      </c>
      <c r="N33" s="149"/>
      <c r="O33" s="149"/>
      <c r="P33" s="149"/>
      <c r="Q33" s="149"/>
      <c r="R33" s="149"/>
      <c r="S33" s="149"/>
      <c r="T33" s="149"/>
      <c r="U33" s="149"/>
      <c r="V33" s="150"/>
      <c r="W33" s="60"/>
    </row>
    <row r="34" spans="1:23" ht="33.75" customHeight="1">
      <c r="A34" s="151" t="s">
        <v>74</v>
      </c>
      <c r="B34" s="152"/>
      <c r="C34" s="144"/>
      <c r="D34" s="144"/>
      <c r="E34" s="144"/>
      <c r="F34" s="144"/>
      <c r="G34" s="144"/>
      <c r="H34" s="144"/>
      <c r="I34" s="144"/>
      <c r="J34" s="144"/>
      <c r="K34" s="144"/>
      <c r="L34" s="144"/>
      <c r="M34" s="145"/>
      <c r="N34" s="145"/>
      <c r="O34" s="145"/>
      <c r="P34" s="145"/>
      <c r="Q34" s="145"/>
      <c r="R34" s="145"/>
      <c r="S34" s="145"/>
      <c r="T34" s="145"/>
      <c r="U34" s="145"/>
      <c r="V34" s="146"/>
      <c r="W34" s="1"/>
    </row>
    <row r="35" spans="1:23" ht="15">
      <c r="A35" s="151" t="s">
        <v>75</v>
      </c>
      <c r="B35" s="152"/>
      <c r="C35" s="144" t="s">
        <v>79</v>
      </c>
      <c r="D35" s="144"/>
      <c r="E35" s="144"/>
      <c r="F35" s="144"/>
      <c r="G35" s="144"/>
      <c r="H35" s="144"/>
      <c r="I35" s="144"/>
      <c r="J35" s="144"/>
      <c r="K35" s="144"/>
      <c r="L35" s="144"/>
      <c r="M35" s="145" t="s">
        <v>76</v>
      </c>
      <c r="N35" s="145"/>
      <c r="O35" s="145"/>
      <c r="P35" s="145"/>
      <c r="Q35" s="145"/>
      <c r="R35" s="145"/>
      <c r="S35" s="145"/>
      <c r="T35" s="145"/>
      <c r="U35" s="145"/>
      <c r="V35" s="146"/>
      <c r="W35" s="1"/>
    </row>
    <row r="36" spans="1:23" ht="15">
      <c r="A36" s="151" t="s">
        <v>77</v>
      </c>
      <c r="B36" s="152"/>
      <c r="C36" s="153">
        <v>43654</v>
      </c>
      <c r="D36" s="144"/>
      <c r="E36" s="144"/>
      <c r="F36" s="144"/>
      <c r="G36" s="144"/>
      <c r="H36" s="144"/>
      <c r="I36" s="144"/>
      <c r="J36" s="144"/>
      <c r="K36" s="144"/>
      <c r="L36" s="144"/>
      <c r="M36" s="154">
        <f>+C36</f>
        <v>43654</v>
      </c>
      <c r="N36" s="155"/>
      <c r="O36" s="155"/>
      <c r="P36" s="155"/>
      <c r="Q36" s="155"/>
      <c r="R36" s="155"/>
      <c r="S36" s="155"/>
      <c r="T36" s="155"/>
      <c r="U36" s="155"/>
      <c r="V36" s="156"/>
      <c r="W36" s="1"/>
    </row>
  </sheetData>
  <sheetProtection password="CCD1" sheet="1"/>
  <mergeCells count="68">
    <mergeCell ref="A35:B35"/>
    <mergeCell ref="C35:L35"/>
    <mergeCell ref="M35:V35"/>
    <mergeCell ref="A36:B36"/>
    <mergeCell ref="C36:L36"/>
    <mergeCell ref="M36:V36"/>
    <mergeCell ref="C32:L32"/>
    <mergeCell ref="M32:V32"/>
    <mergeCell ref="A33:B33"/>
    <mergeCell ref="C33:L33"/>
    <mergeCell ref="M33:V33"/>
    <mergeCell ref="A34:B34"/>
    <mergeCell ref="C34:L34"/>
    <mergeCell ref="M34:V34"/>
    <mergeCell ref="B27:F27"/>
    <mergeCell ref="H27:I27"/>
    <mergeCell ref="K27:L27"/>
    <mergeCell ref="B28:C28"/>
    <mergeCell ref="G28:H28"/>
    <mergeCell ref="B29:C29"/>
    <mergeCell ref="G29:H29"/>
    <mergeCell ref="B25:F25"/>
    <mergeCell ref="H25:I25"/>
    <mergeCell ref="K25:L25"/>
    <mergeCell ref="B26:F26"/>
    <mergeCell ref="H26:I26"/>
    <mergeCell ref="K26:L26"/>
    <mergeCell ref="U22:U24"/>
    <mergeCell ref="V22:V24"/>
    <mergeCell ref="W22:W24"/>
    <mergeCell ref="M23:M24"/>
    <mergeCell ref="N23:N24"/>
    <mergeCell ref="O23:O24"/>
    <mergeCell ref="P23:P24"/>
    <mergeCell ref="M22:N22"/>
    <mergeCell ref="O22:P22"/>
    <mergeCell ref="Q22:Q24"/>
    <mergeCell ref="R22:R24"/>
    <mergeCell ref="S22:S24"/>
    <mergeCell ref="T22:T24"/>
    <mergeCell ref="A22:A24"/>
    <mergeCell ref="B22:F24"/>
    <mergeCell ref="G22:G24"/>
    <mergeCell ref="H22:I24"/>
    <mergeCell ref="J22:J24"/>
    <mergeCell ref="K22:L24"/>
    <mergeCell ref="A15:C15"/>
    <mergeCell ref="D15:G15"/>
    <mergeCell ref="A16:C18"/>
    <mergeCell ref="D16:G18"/>
    <mergeCell ref="A19:C21"/>
    <mergeCell ref="D19:G21"/>
    <mergeCell ref="A5:V5"/>
    <mergeCell ref="A11:C11"/>
    <mergeCell ref="D11:G11"/>
    <mergeCell ref="K11:L13"/>
    <mergeCell ref="M11:P11"/>
    <mergeCell ref="Q11:R13"/>
    <mergeCell ref="A12:C14"/>
    <mergeCell ref="D12:G14"/>
    <mergeCell ref="M14:V14"/>
    <mergeCell ref="A1:C4"/>
    <mergeCell ref="D1:R2"/>
    <mergeCell ref="S1:V1"/>
    <mergeCell ref="S2:V2"/>
    <mergeCell ref="D3:R4"/>
    <mergeCell ref="S3:U3"/>
    <mergeCell ref="S4:U4"/>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Damian Vela Mendieta</dc:creator>
  <cp:keywords/>
  <dc:description/>
  <cp:lastModifiedBy>Luis Gabriel Rodriguez Villamizar</cp:lastModifiedBy>
  <dcterms:created xsi:type="dcterms:W3CDTF">2019-05-10T12:27:08Z</dcterms:created>
  <dcterms:modified xsi:type="dcterms:W3CDTF">2019-09-26T12:59:55Z</dcterms:modified>
  <cp:category/>
  <cp:version/>
  <cp:contentType/>
  <cp:contentStatus/>
</cp:coreProperties>
</file>