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activeTab="0"/>
  </bookViews>
  <sheets>
    <sheet name="POA-1" sheetId="1" r:id="rId1"/>
  </sheets>
  <definedNames/>
  <calcPr fullCalcOnLoad="1"/>
</workbook>
</file>

<file path=xl/comments1.xml><?xml version="1.0" encoding="utf-8"?>
<comments xmlns="http://schemas.openxmlformats.org/spreadsheetml/2006/main">
  <authors>
    <author>Celia Vel?squez</author>
  </authors>
  <commentList>
    <comment ref="M22" authorId="0">
      <text>
        <r>
          <rPr>
            <b/>
            <sz val="9"/>
            <rFont val="Tahoma"/>
            <family val="2"/>
          </rPr>
          <t>Esta casilla corresponde a cada actividad POA según su indicador</t>
        </r>
        <r>
          <rPr>
            <sz val="9"/>
            <rFont val="Tahoma"/>
            <family val="2"/>
          </rPr>
          <t xml:space="preserve">
</t>
        </r>
      </text>
    </comment>
    <comment ref="P22" authorId="0">
      <text>
        <r>
          <rPr>
            <b/>
            <sz val="9"/>
            <rFont val="Tahoma"/>
            <family val="2"/>
          </rPr>
          <t>Esta actividad corresponde al promedio ponderadode todas las actividades POA que cumplen la meta PA</t>
        </r>
        <r>
          <rPr>
            <sz val="9"/>
            <rFont val="Tahoma"/>
            <family val="2"/>
          </rPr>
          <t xml:space="preserve">
</t>
        </r>
      </text>
    </comment>
  </commentList>
</comments>
</file>

<file path=xl/sharedStrings.xml><?xml version="1.0" encoding="utf-8"?>
<sst xmlns="http://schemas.openxmlformats.org/spreadsheetml/2006/main" count="90" uniqueCount="81">
  <si>
    <t>PROYECTO:</t>
  </si>
  <si>
    <t>JUNIO</t>
  </si>
  <si>
    <t>SEPTIEMBRE</t>
  </si>
  <si>
    <t>DICIEMBRE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</si>
  <si>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</si>
  <si>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</si>
  <si>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</si>
  <si>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</si>
  <si>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</si>
  <si>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</si>
  <si>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</si>
  <si>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</si>
  <si>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</si>
  <si>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</si>
  <si>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FIRMA</t>
  </si>
  <si>
    <t>NOMBRE</t>
  </si>
  <si>
    <t>CARGO / ROL</t>
  </si>
  <si>
    <t>FECHA</t>
  </si>
  <si>
    <t>% DE AVANCE FÍSICO ACUMULADO</t>
  </si>
  <si>
    <t>CORPORACIÓN AUTÓNOMA REGIONAL DE BOYACÁ</t>
  </si>
  <si>
    <t>FORMATO DE REGISTRO</t>
  </si>
  <si>
    <t>SISTEMA INTEGRADO DE GESTIÓN DE LA CALIDAD</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</si>
  <si>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</si>
  <si>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</si>
  <si>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</si>
  <si>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</si>
  <si>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</si>
  <si>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</si>
  <si>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</si>
  <si>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</si>
  <si>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</si>
  <si>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</si>
  <si>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</si>
  <si>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</si>
  <si>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</si>
  <si>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Fecha de la versión</t>
  </si>
  <si>
    <t>Versión POA a evaluar</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</si>
  <si>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</si>
  <si>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</si>
  <si>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</si>
  <si>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</si>
  <si>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</si>
  <si>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</si>
  <si>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</si>
  <si>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APROBO</t>
  </si>
  <si>
    <t>VALOR PAGADO ($)
ACTIVIDAD</t>
  </si>
  <si>
    <t>% DE EJECUCIÓN
SOBRE PAGOS</t>
  </si>
  <si>
    <t>SUBPROGRAMA:</t>
  </si>
  <si>
    <r>
      <rPr>
        <b/>
        <sz val="10"/>
        <rFont val="Arial"/>
        <family val="2"/>
      </rPr>
      <t>FUENTE DE VERIFICACION DE EVIDENCIAS REPORTADAS</t>
    </r>
    <r>
      <rPr>
        <sz val="10"/>
        <rFont val="Arial"/>
        <family val="0"/>
      </rPr>
      <t xml:space="preserve"> 
(Señalar ruta magnetica o fisica de acceso a la evidencia)</t>
    </r>
  </si>
  <si>
    <t>Versión 0</t>
  </si>
  <si>
    <t>REGISTRO PARA  SEGUIMIENTO PLANES OPERATIVOS - POAS</t>
  </si>
  <si>
    <t>GESTIÓN AMBIENTAL DEL TERRITORIO</t>
  </si>
  <si>
    <t xml:space="preserve">Planeación y ordenamiento del territorio. </t>
  </si>
  <si>
    <t>LUZ DEYANIRA GONZALEZ CASTILLO</t>
  </si>
  <si>
    <t>Responsable proceso Evaluación Misional</t>
  </si>
  <si>
    <t>Profesional especializado</t>
  </si>
  <si>
    <t>Gestión del Riesgo de Desastres y Adaptación al Cambio Climático</t>
  </si>
  <si>
    <t>Formulación e implementación de  acciones para la gestión del riesgo y adaptación al cambio climático</t>
  </si>
  <si>
    <t>3206-0900-0001-0001</t>
  </si>
  <si>
    <t>Avance en la implementación de acciones para la gestión del riesgo y/o adaptación al cambio climático en los municipios de la jurisdicción</t>
  </si>
  <si>
    <t>Realizar la implementación de acciones priorizadas para la reducción y el conocimiento del riesgo en los municipios de la jurisdicción.</t>
  </si>
  <si>
    <t>Asesorar a los entes territoriales en la incorporación, planificación y ejecución de acciones relacionadas con el cambio climático y/o gestión del riesgo de desastres en el marco de los instrumentos de planificación territorial</t>
  </si>
  <si>
    <t>Mantener actualizado el reporte de información en el subsistema SNIF.</t>
  </si>
  <si>
    <t>100% de acciones priorizadas implementadas para la reducción y el conocimiento del riesgo en los municipios de la jurisdicción</t>
  </si>
  <si>
    <t>100% de entes territoriales asesorados en la incorporación, planificación y ejecución de acciones relacionadas con el cambio climático y/o gestión del riesgo de desastres en el marco de los instrumentos de planificación territorial</t>
  </si>
  <si>
    <t>100% del reporte de la información en el SIAC, subsistema SNIF</t>
  </si>
  <si>
    <t>ÁNGELA PILAR VEGA</t>
  </si>
  <si>
    <r>
      <t xml:space="preserve">AÑO: </t>
    </r>
    <r>
      <rPr>
        <b/>
        <u val="single"/>
        <sz val="16"/>
        <rFont val="Arial"/>
        <family val="2"/>
      </rPr>
      <t>2019</t>
    </r>
  </si>
  <si>
    <t>AVANCE METAS PA 2019</t>
  </si>
  <si>
    <t>AVANCE METAS POA 2019</t>
  </si>
  <si>
    <t>METAS AÑO 2019 P.A.</t>
  </si>
  <si>
    <t>METAS AÑO 2019 POA</t>
  </si>
  <si>
    <t>X</t>
  </si>
  <si>
    <t>CARPETAS FISICAS Y SECOP II
CPS2019007 - EDWIN ORLANDO FUERTES SALAS
CPS2019008 - LUISA JULIANA ACUÑA CORONADO
CPS2019009 - CARLOS ANDRES BARRERA COLMENARES
CARPETA FISICA SERIE DOCUMENTAL 140-76 DE CADA MUNICIPIO APOYADO</t>
  </si>
  <si>
    <t>MODULO INCENDIOS FORESTALES SNIF - SIAC</t>
  </si>
  <si>
    <t>Total</t>
  </si>
  <si>
    <t>MARZO</t>
  </si>
  <si>
    <r>
      <rPr>
        <b/>
        <sz val="9"/>
        <rFont val="Arial"/>
        <family val="2"/>
      </rPr>
      <t>CPS2019007</t>
    </r>
    <r>
      <rPr>
        <sz val="9"/>
        <rFont val="Arial"/>
        <family val="2"/>
      </rPr>
      <t xml:space="preserve"> - EDWIN ORLANDO FUERTES SALAS - $34.722.336 - INCLUIDO 4X1.000 </t>
    </r>
    <r>
      <rPr>
        <b/>
        <sz val="9"/>
        <rFont val="Arial"/>
        <family val="2"/>
      </rPr>
      <t>CPS2019008</t>
    </r>
    <r>
      <rPr>
        <sz val="9"/>
        <rFont val="Arial"/>
        <family val="2"/>
      </rPr>
      <t xml:space="preserve"> - LUISA JULIANA ACUÑA CORONADO - $30.326.824 INCLUIDO 4X1.000
</t>
    </r>
    <r>
      <rPr>
        <b/>
        <sz val="9"/>
        <rFont val="Arial"/>
        <family val="2"/>
      </rPr>
      <t>CPS2019009</t>
    </r>
    <r>
      <rPr>
        <sz val="9"/>
        <rFont val="Arial"/>
        <family val="2"/>
      </rPr>
      <t xml:space="preserve"> - CARLOS ANDRES BARRERA COLMENARES - $34.722.336 - INCLUIDO 4X1.000, desarrollando las siguientes actividades: 
</t>
    </r>
    <r>
      <rPr>
        <b/>
        <sz val="9"/>
        <rFont val="Arial"/>
        <family val="2"/>
      </rPr>
      <t xml:space="preserve">
Actividades adelantadas con personal contratado: 
ASISTENCIA A CMGRD</t>
    </r>
    <r>
      <rPr>
        <sz val="9"/>
        <rFont val="Arial"/>
        <family val="2"/>
      </rPr>
      <t xml:space="preserve">
</t>
    </r>
    <r>
      <rPr>
        <b/>
        <sz val="9"/>
        <rFont val="Arial"/>
        <family val="2"/>
      </rPr>
      <t xml:space="preserve">37 municipios apoyados: </t>
    </r>
    <r>
      <rPr>
        <sz val="9"/>
        <rFont val="Arial"/>
        <family val="2"/>
      </rPr>
      <t>Aquitania (1) - Arcabuco (1) - Cerinza (1) - Chivatá (1) - Corrales (1) - Cucaita (1) - Duitama (1) - El Cocuy (2) - Firavitoba (2)  - Floresta (2) - Güicán (1) - Jericó (1) - Maripí (1) - Moniquirá (2) - Motavita (2) - Nobsa (2) - Oicatá (1) -  Panqueba (2) - Samacá (2) - San Eduardo (1) - San José de Pare (1) - San Mateo (1) - San Pablo de Borbur (1) - Santana (1) - Sativanorte (1) - Siachoque (1) - Socotá (1) - Soracá (1) - Tasco (1) - Tibasosa (1) - Tinjacá (1) - Tipacoque (1) - Toca (1) - Tunja (1) - Tuta (1) - Villa de Leyva (3)</t>
    </r>
    <r>
      <rPr>
        <b/>
        <sz val="9"/>
        <rFont val="Arial"/>
        <family val="2"/>
      </rPr>
      <t xml:space="preserve">
Total reuniones de CMGRD: 47
MESAS DE TRABAJO AJUSTE Y/O FORMULACION PMGRD
1 municipio asistido: </t>
    </r>
    <r>
      <rPr>
        <sz val="9"/>
        <rFont val="Arial"/>
        <family val="2"/>
      </rPr>
      <t>Aquitania (1)</t>
    </r>
    <r>
      <rPr>
        <b/>
        <sz val="9"/>
        <rFont val="Arial"/>
        <family val="2"/>
      </rPr>
      <t xml:space="preserve">
Total Asistencias: 1</t>
    </r>
    <r>
      <rPr>
        <sz val="9"/>
        <rFont val="Arial"/>
        <family val="2"/>
      </rPr>
      <t xml:space="preserve">
</t>
    </r>
    <r>
      <rPr>
        <b/>
        <sz val="9"/>
        <rFont val="Arial"/>
        <family val="2"/>
      </rPr>
      <t>VISITAS TECNICAS</t>
    </r>
    <r>
      <rPr>
        <sz val="9"/>
        <rFont val="Arial"/>
        <family val="2"/>
      </rPr>
      <t xml:space="preserve">
</t>
    </r>
    <r>
      <rPr>
        <b/>
        <sz val="9"/>
        <rFont val="Arial"/>
        <family val="2"/>
      </rPr>
      <t xml:space="preserve">9 municipios asistidos: </t>
    </r>
    <r>
      <rPr>
        <sz val="9"/>
        <rFont val="Arial"/>
        <family val="2"/>
      </rPr>
      <t xml:space="preserve">Arcabuco (1) - Duitama (2) - Moniquirá (1) - Paipa (1) - Sáchica (1) - San Eduardo (1) - Santa Rosa de Viterbo (1) - Tibasosa (1) - Tunja (1)
</t>
    </r>
    <r>
      <rPr>
        <b/>
        <sz val="9"/>
        <rFont val="Arial"/>
        <family val="2"/>
      </rPr>
      <t>Total Visitas Técnicas: 10</t>
    </r>
    <r>
      <rPr>
        <sz val="9"/>
        <rFont val="Arial"/>
        <family val="2"/>
      </rPr>
      <t xml:space="preserve">
</t>
    </r>
    <r>
      <rPr>
        <b/>
        <u val="single"/>
        <sz val="9"/>
        <rFont val="Arial"/>
        <family val="2"/>
      </rPr>
      <t>Actividades adelantadas con Personal de Planta:</t>
    </r>
    <r>
      <rPr>
        <b/>
        <sz val="9"/>
        <rFont val="Arial"/>
        <family val="2"/>
      </rPr>
      <t xml:space="preserve">
</t>
    </r>
    <r>
      <rPr>
        <sz val="9"/>
        <rFont val="Arial"/>
        <family val="2"/>
      </rPr>
      <t xml:space="preserve">
</t>
    </r>
    <r>
      <rPr>
        <b/>
        <sz val="9"/>
        <rFont val="Arial"/>
        <family val="2"/>
      </rPr>
      <t xml:space="preserve">ASISTENCIA TECNICA - INCORPORACION DE GR Y CC EN OT </t>
    </r>
    <r>
      <rPr>
        <sz val="9"/>
        <rFont val="Arial"/>
        <family val="2"/>
      </rPr>
      <t xml:space="preserve">
</t>
    </r>
    <r>
      <rPr>
        <b/>
        <sz val="9"/>
        <rFont val="Arial"/>
        <family val="2"/>
      </rPr>
      <t xml:space="preserve">13 municipios asistidos: </t>
    </r>
    <r>
      <rPr>
        <sz val="9"/>
        <rFont val="Arial"/>
        <family val="2"/>
      </rPr>
      <t xml:space="preserve">Arcabuco (1) - Beteitiva (2) - Chitaraque (1) - El Cocuy (2) - Iza (1) - Miraflores (3) - Sáchica (1) - Soracá (1) - Tibasosa (1) - Tópaga (1) - Tunja (4) - Villa de Leyva (2) - Zetaquira (2) 
</t>
    </r>
    <r>
      <rPr>
        <b/>
        <sz val="9"/>
        <rFont val="Arial"/>
        <family val="2"/>
      </rPr>
      <t>Total asistencias técnicas: 22</t>
    </r>
  </si>
  <si>
    <t>A LA FECHA SE ENCUENTRA ALIMENTADO EL MODULO DE INCENDIOS FORESTALES DEL SNIF - PLATAFORMA DEL SIAC CON EL REPORTE DE EVENTOS OCURRIDOS POR INCENDIOS FORESTALES A MARZO 31 DE 2019.</t>
  </si>
  <si>
    <r>
      <rPr>
        <b/>
        <sz val="8"/>
        <rFont val="Arial"/>
        <family val="2"/>
      </rPr>
      <t xml:space="preserve">CPS2019007 - </t>
    </r>
    <r>
      <rPr>
        <sz val="8"/>
        <rFont val="Arial"/>
        <family val="2"/>
      </rPr>
      <t xml:space="preserve">EDWIN ORLANDO FUERTES SALAS - $34.722.336 - INCLUIDO 4X1.000 </t>
    </r>
    <r>
      <rPr>
        <b/>
        <sz val="8"/>
        <rFont val="Arial"/>
        <family val="2"/>
      </rPr>
      <t xml:space="preserve">CPS2019008 </t>
    </r>
    <r>
      <rPr>
        <sz val="8"/>
        <rFont val="Arial"/>
        <family val="2"/>
      </rPr>
      <t>- LUISA JULIANA ACUÑA CORONADO - $30.326.824 INCLUIDO 4X1.000</t>
    </r>
    <r>
      <rPr>
        <b/>
        <sz val="8"/>
        <rFont val="Arial"/>
        <family val="2"/>
      </rPr>
      <t xml:space="preserve">
CPS2019009 - </t>
    </r>
    <r>
      <rPr>
        <sz val="8"/>
        <rFont val="Arial"/>
        <family val="2"/>
      </rPr>
      <t xml:space="preserve">CARLOS ANDRES BARRERA COLMENARES - $34.722.336 - INCLUIDO 4X1.000.
ADICIÓN N. 2 AL CONTRATO DE SERVICIOS CDS 2018-195 -TRANSPORTES  ESPECIALES FSG S.A.S. -  $44.595.672 - INCLUIDO 4X1.000.
MODIFICATORIO 1 A ADICIÓN N. 2 AL CONTRATO DE SERVICIOS CDS 2018-195 - TRANSPORTES  ESPECIALES FSG S.A.S. - 2.473.856- INCLUIDO 4X1.000.
</t>
    </r>
    <r>
      <rPr>
        <b/>
        <u val="single"/>
        <sz val="8"/>
        <rFont val="Arial"/>
        <family val="2"/>
      </rPr>
      <t xml:space="preserve">Actividades adelantadas con personal contratado: </t>
    </r>
    <r>
      <rPr>
        <sz val="8"/>
        <rFont val="Arial"/>
        <family val="2"/>
      </rPr>
      <t xml:space="preserve">
</t>
    </r>
    <r>
      <rPr>
        <b/>
        <sz val="8"/>
        <rFont val="Arial"/>
        <family val="2"/>
      </rPr>
      <t>Monitoreo a fuentes hídricas abastecedoras de acueductos urbanos -  Desabastecimiento por Posible Fenómeno "El Niño" 2019</t>
    </r>
    <r>
      <rPr>
        <sz val="8"/>
        <rFont val="Arial"/>
        <family val="2"/>
      </rPr>
      <t xml:space="preserve">
- 43 municipios: Cómbita, Cucaita, Gachantivá, Motavita, Oicatá, Santa Sofía, Santana, Soracá, Sutamarchán, Tibasosa, Tópaga, Paipa, Sora, Santa Rosa de Viterbo, Floresta, Togüi, Nobsa, Sotaquirá, Firavitoba, Tuta, Villa de Leyva, Otanche, La Victoria, Quipama, Sáchica, Tinjacá, Arcabuco, Cerinza, Gámeza, Chiquiza, Pauna, El Espino, Chita, Socha, Corrales, San José de Pare, Cuitiva, Belén, Pesca, Tutazá, Tunungua, San Pablo de Borbur, Coper.
- 67 fuentes abastecedoras principales monitoredas.
</t>
    </r>
    <r>
      <rPr>
        <b/>
        <sz val="8"/>
        <rFont val="Arial"/>
        <family val="2"/>
      </rPr>
      <t>Tala por riesgo inminente de caída:</t>
    </r>
    <r>
      <rPr>
        <sz val="8"/>
        <rFont val="Arial"/>
        <family val="2"/>
      </rPr>
      <t xml:space="preserve">
</t>
    </r>
    <r>
      <rPr>
        <b/>
        <sz val="8"/>
        <rFont val="Arial"/>
        <family val="2"/>
      </rPr>
      <t>15 municipios:</t>
    </r>
    <r>
      <rPr>
        <sz val="8"/>
        <rFont val="Arial"/>
        <family val="2"/>
      </rPr>
      <t xml:space="preserve"> Arcabuco (1) - Coper (4) - Duitama (4) - Motavita (1) -  Muzo (1) - Nobsa (2) - Puerto Boyacá (1) - San José de Pare (5) - Sogamoso (6) - Tinjacá (1) - Toca (2) - Togüi (1) -  Tunja (4) - Tuta (3) - Villa de Leyva (6)
</t>
    </r>
    <r>
      <rPr>
        <b/>
        <sz val="8"/>
        <rFont val="Arial"/>
        <family val="2"/>
      </rPr>
      <t xml:space="preserve">Total solicitudes de Tala: 39
Recorridos Diagnósticos:
</t>
    </r>
    <r>
      <rPr>
        <sz val="8"/>
        <rFont val="Arial"/>
        <family val="2"/>
      </rPr>
      <t xml:space="preserve">Firavitoba: Río Chiquito / Toca: Río Toca  / Tuta: Río Tuta / Sotaquirá: Río Sotaquirá </t>
    </r>
    <r>
      <rPr>
        <b/>
        <sz val="8"/>
        <rFont val="Arial"/>
        <family val="2"/>
      </rPr>
      <t xml:space="preserve">
</t>
    </r>
    <r>
      <rPr>
        <b/>
        <u val="single"/>
        <sz val="8"/>
        <rFont val="Arial"/>
        <family val="2"/>
      </rPr>
      <t xml:space="preserve">Actividades adelantadas con Personal de Planta:
</t>
    </r>
    <r>
      <rPr>
        <b/>
        <sz val="8"/>
        <rFont val="Arial"/>
        <family val="2"/>
      </rPr>
      <t xml:space="preserve">
Acompañamiento permanente a Plan de Acción Específico - PAE Fénómeno de Remoción en Masa de gran magnitud - Municipio de San Eduardo:</t>
    </r>
    <r>
      <rPr>
        <sz val="8"/>
        <rFont val="Arial"/>
        <family val="2"/>
      </rPr>
      <t xml:space="preserve">
- Activación Comisión de Geólogos de Corpoboyacá y OPAD - Boyacá
- Inspección a sitios críticos identificados para evaluar pertinencia de evacuación de aguas represadas en fuentes hídricas comprometidas a través del CMGRD.
</t>
    </r>
    <r>
      <rPr>
        <b/>
        <sz val="8"/>
        <rFont val="Arial"/>
        <family val="2"/>
      </rPr>
      <t>Evaluación áreas afectadas por Incendios Forestales:</t>
    </r>
    <r>
      <rPr>
        <sz val="8"/>
        <rFont val="Arial"/>
        <family val="2"/>
      </rPr>
      <t xml:space="preserve">
- Cómbita - Arcabuco registrado a finales de Diciembre-2018
- Duitama - Paipa registrado a finales de Diciembre-2018
- Boavita, El Espino San Mateo, Sativasur, Soatá registrados a comienzos de Enero-2019
- Güicán, Tota, Mongua - Febrero-2019
</t>
    </r>
    <r>
      <rPr>
        <b/>
        <sz val="8"/>
        <rFont val="Arial"/>
        <family val="2"/>
      </rPr>
      <t xml:space="preserve">Acciones Populares: </t>
    </r>
    <r>
      <rPr>
        <sz val="8"/>
        <rFont val="Arial"/>
        <family val="2"/>
      </rPr>
      <t xml:space="preserve">Moniquirá: 2 / Sáchica - Villa de Leyva: 1 / Puerto Boyacá: 2 / San José de Pare: 1 Toca: 1 / Tunja: 1
</t>
    </r>
  </si>
  <si>
    <t>PONDERACIÓN ALMERA</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</si>
</sst>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_(* #,##0_);_(* \(#,##0\);_(* &quot;-&quot;??_);_(@_)"/>
    <numFmt numFmtId="188" formatCode="_-[$$-340A]\ * #,##0_-;\-[$$-340A]\ * #,##0_-;_-[$$-340A]\ * &quot;-&quot;_-;_-@_-"/>
    <numFmt numFmtId="189" formatCode="0.000%"/>
    <numFmt numFmtId="190" formatCode="0.0%"/>
  </numFmts>
  <fonts count="36">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11"/>
      <name val="Arial"/>
      <family val="2"/>
    </font>
    <font>
      <b/>
      <sz val="11"/>
      <name val="Arial"/>
      <family val="2"/>
    </font>
    <font>
      <sz val="9"/>
      <name val="Arial"/>
      <family val="2"/>
    </font>
    <font>
      <b/>
      <u val="single"/>
      <sz val="16"/>
      <name val="Arial"/>
      <family val="2"/>
    </font>
    <font>
      <b/>
      <u val="single"/>
      <sz val="9"/>
      <name val="Arial"/>
      <family val="2"/>
    </font>
    <font>
      <b/>
      <sz val="8"/>
      <name val="Arial"/>
      <family val="2"/>
    </font>
    <font>
      <b/>
      <u val="single"/>
      <sz val="8"/>
      <name val="Arial"/>
      <family val="2"/>
    </font>
    <font>
      <b/>
      <sz val="10"/>
      <color indexed="8"/>
      <name val="Arial"/>
      <family val="2"/>
    </font>
    <font>
      <b/>
      <sz val="10"/>
      <color theme="1"/>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3499799966812134"/>
        <bgColor indexed="64"/>
      </patternFill>
    </fill>
    <fill>
      <patternFill patternType="solid">
        <fgColor indexed="9"/>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style="thin"/>
      <right style="medium"/>
      <top style="thin"/>
      <bottom style="thin"/>
    </border>
    <border>
      <left style="thin"/>
      <right style="thin"/>
      <top/>
      <bottom style="thin"/>
    </border>
    <border>
      <left style="thin"/>
      <right style="medium"/>
      <top>
        <color indexed="63"/>
      </top>
      <bottom style="thin"/>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right/>
      <top style="thin"/>
      <bottom style="thin"/>
    </border>
    <border>
      <left/>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style="medium"/>
      <right style="thin"/>
      <top style="medium"/>
      <bottom style="medium"/>
    </border>
    <border>
      <left style="medium"/>
      <right style="thin"/>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top/>
      <bottom/>
    </border>
    <border>
      <left/>
      <right style="thin"/>
      <top/>
      <bottom/>
    </border>
    <border>
      <left style="thin"/>
      <right/>
      <top/>
      <bottom style="thin"/>
    </border>
    <border>
      <left>
        <color indexed="63"/>
      </left>
      <right>
        <color indexed="63"/>
      </right>
      <top>
        <color indexed="63"/>
      </top>
      <bottom style="thin"/>
    </border>
    <border>
      <left/>
      <right style="thin"/>
      <top/>
      <bottom style="thin"/>
    </border>
    <border>
      <left style="thin"/>
      <right/>
      <top style="thin"/>
      <bottom/>
    </border>
    <border>
      <left>
        <color indexed="63"/>
      </left>
      <right>
        <color indexed="63"/>
      </right>
      <top style="thin"/>
      <bottom>
        <color indexed="63"/>
      </bottom>
    </border>
    <border>
      <left/>
      <right style="thin"/>
      <top style="thin"/>
      <bottom/>
    </border>
    <border>
      <left style="thin"/>
      <right>
        <color indexed="63"/>
      </right>
      <top>
        <color indexed="63"/>
      </top>
      <bottom style="medium"/>
    </border>
    <border>
      <left>
        <color indexed="63"/>
      </left>
      <right>
        <color indexed="63"/>
      </right>
      <top>
        <color indexed="63"/>
      </top>
      <bottom style="medium"/>
    </border>
    <border>
      <left/>
      <right style="thin"/>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86"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0"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57">
    <xf numFmtId="0" fontId="0" fillId="0" borderId="0" xfId="0" applyAlignment="1">
      <alignment/>
    </xf>
    <xf numFmtId="0" fontId="0" fillId="0" borderId="0" xfId="0" applyAlignment="1" applyProtection="1">
      <alignment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49" applyNumberFormat="1" applyFont="1" applyBorder="1" applyAlignment="1" applyProtection="1">
      <alignment vertical="center"/>
      <protection locked="0"/>
    </xf>
    <xf numFmtId="49" fontId="20" fillId="0" borderId="0" xfId="49" applyNumberFormat="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49" fontId="0" fillId="0" borderId="0" xfId="49"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9" fillId="17" borderId="1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19" fillId="0" borderId="10" xfId="0" applyFont="1" applyFill="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8" fontId="20"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0" fillId="0" borderId="10" xfId="0" applyBorder="1" applyAlignment="1" applyProtection="1">
      <alignment horizontal="justify" vertical="center"/>
      <protection/>
    </xf>
    <xf numFmtId="9" fontId="0" fillId="0" borderId="0" xfId="49" applyNumberFormat="1" applyFont="1" applyFill="1" applyBorder="1" applyAlignment="1" applyProtection="1">
      <alignment horizontal="center" vertical="center"/>
      <protection/>
    </xf>
    <xf numFmtId="3" fontId="0" fillId="0" borderId="0" xfId="0" applyNumberFormat="1" applyFill="1" applyBorder="1" applyAlignment="1" applyProtection="1">
      <alignment vertical="center"/>
      <protection/>
    </xf>
    <xf numFmtId="9" fontId="0" fillId="0" borderId="10" xfId="0" applyNumberFormat="1" applyFont="1" applyFill="1" applyBorder="1" applyAlignment="1" applyProtection="1">
      <alignment horizontal="center" vertical="center" wrapText="1"/>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27" fillId="0" borderId="10" xfId="0" applyFont="1" applyFill="1" applyBorder="1" applyAlignment="1" applyProtection="1">
      <alignment horizontal="center" vertical="center"/>
      <protection locked="0"/>
    </xf>
    <xf numFmtId="14" fontId="27" fillId="0" borderId="10" xfId="0" applyNumberFormat="1" applyFont="1" applyFill="1" applyBorder="1" applyAlignment="1" applyProtection="1">
      <alignment horizontal="center" vertical="center"/>
      <protection locked="0"/>
    </xf>
    <xf numFmtId="0" fontId="0" fillId="0" borderId="0" xfId="0" applyBorder="1" applyAlignment="1" applyProtection="1">
      <alignment vertical="center"/>
      <protection/>
    </xf>
    <xf numFmtId="3" fontId="0" fillId="0" borderId="11" xfId="0" applyNumberFormat="1" applyFont="1" applyFill="1" applyBorder="1" applyAlignment="1" applyProtection="1">
      <alignment horizontal="left" vertical="center"/>
      <protection/>
    </xf>
    <xf numFmtId="0" fontId="19" fillId="0" borderId="12" xfId="0" applyFont="1" applyFill="1" applyBorder="1" applyAlignment="1" applyProtection="1">
      <alignment horizontal="justify" vertical="center"/>
      <protection/>
    </xf>
    <xf numFmtId="3" fontId="0" fillId="0" borderId="13" xfId="0" applyNumberFormat="1" applyFont="1" applyFill="1" applyBorder="1" applyAlignment="1" applyProtection="1">
      <alignment horizontal="right" vertical="center"/>
      <protection/>
    </xf>
    <xf numFmtId="0" fontId="19" fillId="16" borderId="14" xfId="0" applyFont="1" applyFill="1" applyBorder="1" applyAlignment="1" applyProtection="1">
      <alignment horizontal="center" vertical="center"/>
      <protection/>
    </xf>
    <xf numFmtId="0" fontId="19" fillId="16" borderId="15" xfId="0" applyFont="1"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0" xfId="0" applyFont="1" applyBorder="1" applyAlignment="1" applyProtection="1">
      <alignment horizontal="justify" vertical="center" wrapText="1"/>
      <protection/>
    </xf>
    <xf numFmtId="0" fontId="0" fillId="0" borderId="0" xfId="0" applyBorder="1" applyAlignment="1" applyProtection="1">
      <alignment horizontal="center" vertical="center"/>
      <protection/>
    </xf>
    <xf numFmtId="0" fontId="0" fillId="0" borderId="0" xfId="0" applyBorder="1" applyAlignment="1" applyProtection="1">
      <alignment horizontal="justify" vertical="center"/>
      <protection/>
    </xf>
    <xf numFmtId="49" fontId="0" fillId="0" borderId="0" xfId="49" applyNumberFormat="1" applyFont="1" applyFill="1" applyBorder="1" applyAlignment="1" applyProtection="1">
      <alignment horizontal="center" vertical="center"/>
      <protection/>
    </xf>
    <xf numFmtId="1" fontId="19" fillId="0" borderId="0" xfId="49" applyNumberFormat="1" applyFont="1" applyBorder="1" applyAlignment="1" applyProtection="1">
      <alignment horizontal="right" vertical="center"/>
      <protection/>
    </xf>
    <xf numFmtId="9" fontId="0" fillId="0" borderId="10" xfId="49" applyNumberFormat="1" applyFont="1" applyBorder="1" applyAlignment="1" applyProtection="1">
      <alignment horizontal="center" vertical="center" wrapText="1"/>
      <protection/>
    </xf>
    <xf numFmtId="9" fontId="29" fillId="0" borderId="10" xfId="55" applyFont="1" applyBorder="1" applyAlignment="1" applyProtection="1">
      <alignment horizontal="center" vertical="center" wrapText="1"/>
      <protection locked="0"/>
    </xf>
    <xf numFmtId="3" fontId="0" fillId="0" borderId="10" xfId="0" applyNumberFormat="1" applyFont="1" applyBorder="1" applyAlignment="1" applyProtection="1">
      <alignment horizontal="center" vertical="center" wrapText="1"/>
      <protection/>
    </xf>
    <xf numFmtId="3" fontId="0" fillId="0" borderId="10" xfId="0" applyNumberFormat="1" applyFont="1" applyBorder="1" applyAlignment="1" applyProtection="1">
      <alignment horizontal="center" vertical="center" wrapText="1"/>
      <protection locked="0"/>
    </xf>
    <xf numFmtId="0" fontId="0" fillId="0" borderId="0" xfId="0" applyFont="1" applyAlignment="1" applyProtection="1">
      <alignment vertical="center"/>
      <protection/>
    </xf>
    <xf numFmtId="0" fontId="0" fillId="0" borderId="0" xfId="0" applyFont="1" applyBorder="1" applyAlignment="1" applyProtection="1">
      <alignment horizontal="right" vertical="center"/>
      <protection/>
    </xf>
    <xf numFmtId="0" fontId="19" fillId="0" borderId="16" xfId="0" applyFont="1" applyFill="1" applyBorder="1" applyAlignment="1" applyProtection="1">
      <alignment horizontal="left" vertical="center"/>
      <protection/>
    </xf>
    <xf numFmtId="9" fontId="0" fillId="0" borderId="12" xfId="55" applyFont="1" applyFill="1" applyBorder="1" applyAlignment="1" applyProtection="1">
      <alignment horizontal="center" vertical="center"/>
      <protection/>
    </xf>
    <xf numFmtId="9" fontId="0" fillId="25" borderId="12" xfId="49" applyNumberFormat="1" applyFont="1" applyFill="1" applyBorder="1" applyAlignment="1" applyProtection="1">
      <alignment horizontal="center" vertical="center"/>
      <protection/>
    </xf>
    <xf numFmtId="9" fontId="0" fillId="0" borderId="12" xfId="49" applyNumberFormat="1" applyFont="1" applyFill="1" applyBorder="1" applyAlignment="1" applyProtection="1">
      <alignment horizontal="center" vertical="center"/>
      <protection/>
    </xf>
    <xf numFmtId="3" fontId="0" fillId="0" borderId="12" xfId="49" applyNumberFormat="1" applyFont="1" applyBorder="1" applyAlignment="1" applyProtection="1">
      <alignment horizontal="center" vertical="center"/>
      <protection/>
    </xf>
    <xf numFmtId="9" fontId="0" fillId="0" borderId="12" xfId="49" applyNumberFormat="1" applyFont="1" applyBorder="1" applyAlignment="1" applyProtection="1">
      <alignment horizontal="center" vertical="center" wrapText="1"/>
      <protection/>
    </xf>
    <xf numFmtId="3" fontId="0" fillId="0" borderId="12" xfId="0" applyNumberFormat="1" applyFont="1" applyBorder="1" applyAlignment="1" applyProtection="1">
      <alignment horizontal="center" vertical="center"/>
      <protection/>
    </xf>
    <xf numFmtId="187" fontId="0" fillId="0" borderId="10" xfId="50" applyNumberFormat="1" applyFont="1" applyFill="1" applyBorder="1" applyAlignment="1">
      <alignment horizontal="right" vertical="center" wrapText="1"/>
    </xf>
    <xf numFmtId="0" fontId="0" fillId="0" borderId="10" xfId="49" applyNumberFormat="1" applyFont="1" applyBorder="1" applyAlignment="1" applyProtection="1">
      <alignment horizontal="justify" vertical="top" wrapText="1"/>
      <protection locked="0"/>
    </xf>
    <xf numFmtId="187" fontId="0" fillId="0" borderId="10" xfId="0" applyNumberFormat="1" applyFont="1" applyBorder="1" applyAlignment="1" applyProtection="1">
      <alignment vertical="center" wrapText="1"/>
      <protection locked="0"/>
    </xf>
    <xf numFmtId="0" fontId="0" fillId="0" borderId="10" xfId="0" applyFont="1" applyBorder="1" applyAlignment="1" applyProtection="1">
      <alignment vertical="center" wrapText="1"/>
      <protection locked="0"/>
    </xf>
    <xf numFmtId="0" fontId="0" fillId="0" borderId="10" xfId="0" applyFont="1" applyBorder="1" applyAlignment="1" applyProtection="1">
      <alignment vertical="center"/>
      <protection locked="0"/>
    </xf>
    <xf numFmtId="49" fontId="29" fillId="0" borderId="10" xfId="49" applyNumberFormat="1" applyFont="1" applyBorder="1" applyAlignment="1" applyProtection="1">
      <alignment horizontal="justify" vertical="top" wrapText="1"/>
      <protection locked="0"/>
    </xf>
    <xf numFmtId="49" fontId="20" fillId="0" borderId="10" xfId="49" applyNumberFormat="1" applyFont="1" applyFill="1" applyBorder="1" applyAlignment="1" applyProtection="1">
      <alignment horizontal="justify" vertical="top" wrapText="1"/>
      <protection locked="0"/>
    </xf>
    <xf numFmtId="3" fontId="0" fillId="0" borderId="17" xfId="0" applyNumberFormat="1" applyFont="1" applyFill="1" applyBorder="1" applyAlignment="1" applyProtection="1">
      <alignment horizontal="right" vertical="center"/>
      <protection/>
    </xf>
    <xf numFmtId="9" fontId="0" fillId="0" borderId="10" xfId="55" applyFont="1" applyBorder="1" applyAlignment="1" applyProtection="1">
      <alignment horizontal="center" vertical="center" wrapText="1"/>
      <protection/>
    </xf>
    <xf numFmtId="9" fontId="0" fillId="0" borderId="10" xfId="55" applyFont="1" applyBorder="1" applyAlignment="1" applyProtection="1">
      <alignment horizontal="center" vertical="center"/>
      <protection/>
    </xf>
    <xf numFmtId="9" fontId="0" fillId="0" borderId="12" xfId="55" applyFont="1" applyBorder="1" applyAlignment="1" applyProtection="1">
      <alignment horizontal="center" vertical="center"/>
      <protection/>
    </xf>
    <xf numFmtId="10" fontId="0" fillId="0" borderId="10" xfId="55" applyNumberFormat="1" applyFont="1" applyBorder="1" applyAlignment="1" applyProtection="1">
      <alignment horizontal="center" vertical="center" wrapText="1"/>
      <protection/>
    </xf>
    <xf numFmtId="9" fontId="0" fillId="0" borderId="10" xfId="55" applyNumberFormat="1" applyFont="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locked="0"/>
    </xf>
    <xf numFmtId="0" fontId="19" fillId="0" borderId="12" xfId="0" applyFont="1" applyBorder="1" applyAlignment="1" applyProtection="1">
      <alignment horizontal="center" vertical="center"/>
      <protection/>
    </xf>
    <xf numFmtId="0" fontId="19" fillId="0" borderId="10" xfId="0" applyFont="1" applyBorder="1" applyAlignment="1" applyProtection="1">
      <alignment horizontal="center" vertical="center"/>
      <protection/>
    </xf>
    <xf numFmtId="0" fontId="19" fillId="0" borderId="12" xfId="0" applyFont="1" applyBorder="1" applyAlignment="1" applyProtection="1">
      <alignment horizontal="center" vertical="center" wrapText="1"/>
      <protection/>
    </xf>
    <xf numFmtId="0" fontId="19" fillId="0" borderId="10" xfId="0" applyFont="1" applyBorder="1" applyAlignment="1" applyProtection="1">
      <alignment horizontal="center" vertical="center" wrapText="1"/>
      <protection/>
    </xf>
    <xf numFmtId="0" fontId="35" fillId="0" borderId="12" xfId="0" applyFont="1" applyBorder="1" applyAlignment="1" applyProtection="1">
      <alignment horizontal="center" vertical="center" wrapText="1"/>
      <protection/>
    </xf>
    <xf numFmtId="0" fontId="35" fillId="0" borderId="10" xfId="0" applyFont="1" applyBorder="1" applyAlignment="1" applyProtection="1">
      <alignment horizontal="center" vertical="center" wrapText="1"/>
      <protection/>
    </xf>
    <xf numFmtId="49" fontId="35" fillId="0" borderId="10" xfId="49" applyNumberFormat="1" applyFont="1" applyBorder="1" applyAlignment="1" applyProtection="1">
      <alignment horizontal="center" vertical="center" wrapText="1"/>
      <protection/>
    </xf>
    <xf numFmtId="49" fontId="19" fillId="0" borderId="16" xfId="49" applyNumberFormat="1" applyFont="1" applyFill="1" applyBorder="1" applyAlignment="1" applyProtection="1">
      <alignment horizontal="center" vertical="center"/>
      <protection locked="0"/>
    </xf>
    <xf numFmtId="49" fontId="19" fillId="0" borderId="18" xfId="49" applyNumberFormat="1" applyFont="1" applyFill="1" applyBorder="1" applyAlignment="1" applyProtection="1">
      <alignment horizontal="center" vertical="center"/>
      <protection locked="0"/>
    </xf>
    <xf numFmtId="49" fontId="19" fillId="0" borderId="12" xfId="49" applyNumberFormat="1" applyFont="1" applyFill="1" applyBorder="1" applyAlignment="1" applyProtection="1">
      <alignment horizontal="center" vertical="center"/>
      <protection locked="0"/>
    </xf>
    <xf numFmtId="0" fontId="0" fillId="0" borderId="10" xfId="0" applyBorder="1" applyAlignment="1" applyProtection="1">
      <alignment horizontal="left" vertical="center"/>
      <protection/>
    </xf>
    <xf numFmtId="14" fontId="0" fillId="0" borderId="10" xfId="0" applyNumberForma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9" fontId="0" fillId="0" borderId="10" xfId="55" applyFont="1" applyFill="1" applyBorder="1" applyAlignment="1" applyProtection="1">
      <alignment horizontal="center" vertical="center" wrapText="1"/>
      <protection/>
    </xf>
    <xf numFmtId="14" fontId="21" fillId="0" borderId="19" xfId="0" applyNumberFormat="1" applyFont="1" applyBorder="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0" fontId="19" fillId="16" borderId="21" xfId="0" applyFont="1" applyFill="1" applyBorder="1" applyAlignment="1" applyProtection="1">
      <alignment horizontal="left" vertical="center" wrapText="1"/>
      <protection/>
    </xf>
    <xf numFmtId="0" fontId="19" fillId="16" borderId="10" xfId="0" applyFont="1" applyFill="1" applyBorder="1" applyAlignment="1" applyProtection="1">
      <alignment horizontal="left" vertical="center" wrapText="1"/>
      <protection/>
    </xf>
    <xf numFmtId="0" fontId="19" fillId="16" borderId="22" xfId="0" applyFont="1" applyFill="1" applyBorder="1" applyAlignment="1" applyProtection="1">
      <alignment horizontal="left" vertical="center" wrapText="1"/>
      <protection/>
    </xf>
    <xf numFmtId="0" fontId="19" fillId="16" borderId="23" xfId="0" applyFont="1" applyFill="1" applyBorder="1" applyAlignment="1" applyProtection="1">
      <alignment horizontal="left" vertical="center" wrapText="1"/>
      <protection/>
    </xf>
    <xf numFmtId="0" fontId="27" fillId="0" borderId="24" xfId="0" applyFont="1" applyBorder="1" applyAlignment="1" applyProtection="1">
      <alignment horizontal="left" vertical="center"/>
      <protection locked="0"/>
    </xf>
    <xf numFmtId="0" fontId="27" fillId="0" borderId="20" xfId="0" applyFont="1" applyBorder="1" applyAlignment="1" applyProtection="1">
      <alignment horizontal="left" vertical="center"/>
      <protection locked="0"/>
    </xf>
    <xf numFmtId="14" fontId="21" fillId="0" borderId="10" xfId="0" applyNumberFormat="1"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0" fillId="0" borderId="0" xfId="0" applyBorder="1" applyAlignment="1" applyProtection="1">
      <alignment horizontal="left" vertical="center"/>
      <protection/>
    </xf>
    <xf numFmtId="0" fontId="0" fillId="0" borderId="0" xfId="0" applyBorder="1" applyAlignment="1" applyProtection="1">
      <alignment horizontal="center" vertical="center"/>
      <protection/>
    </xf>
    <xf numFmtId="0" fontId="27" fillId="0" borderId="10"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28" fillId="26" borderId="10" xfId="0" applyFont="1" applyFill="1" applyBorder="1" applyAlignment="1" applyProtection="1">
      <alignment horizontal="center" vertical="center"/>
      <protection locked="0"/>
    </xf>
    <xf numFmtId="0" fontId="19" fillId="16" borderId="25" xfId="0" applyFont="1" applyFill="1" applyBorder="1" applyAlignment="1" applyProtection="1">
      <alignment horizontal="left" vertical="center" wrapText="1"/>
      <protection/>
    </xf>
    <xf numFmtId="0" fontId="19" fillId="16" borderId="14" xfId="0" applyFont="1" applyFill="1" applyBorder="1" applyAlignment="1" applyProtection="1">
      <alignment horizontal="left" vertical="center" wrapText="1"/>
      <protection/>
    </xf>
    <xf numFmtId="0" fontId="27" fillId="0" borderId="24"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7" fillId="0" borderId="20" xfId="0" applyFont="1" applyFill="1" applyBorder="1" applyAlignment="1" applyProtection="1">
      <alignment horizontal="center" vertical="center"/>
      <protection locked="0"/>
    </xf>
    <xf numFmtId="0" fontId="19" fillId="16" borderId="26" xfId="0" applyFont="1" applyFill="1" applyBorder="1" applyAlignment="1" applyProtection="1">
      <alignment horizontal="left" vertical="center" wrapText="1"/>
      <protection/>
    </xf>
    <xf numFmtId="0" fontId="19" fillId="16" borderId="12" xfId="0" applyFont="1" applyFill="1" applyBorder="1" applyAlignment="1" applyProtection="1">
      <alignment horizontal="left" vertical="center" wrapText="1"/>
      <protection/>
    </xf>
    <xf numFmtId="49" fontId="19" fillId="0" borderId="10" xfId="49" applyNumberFormat="1"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27" xfId="0" applyFont="1" applyFill="1" applyBorder="1" applyAlignment="1" applyProtection="1">
      <alignment horizontal="left" vertical="center" wrapText="1"/>
      <protection/>
    </xf>
    <xf numFmtId="0" fontId="0" fillId="0" borderId="28" xfId="0" applyFont="1" applyFill="1" applyBorder="1" applyAlignment="1" applyProtection="1">
      <alignment horizontal="left" vertical="center" wrapText="1"/>
      <protection/>
    </xf>
    <xf numFmtId="0" fontId="0" fillId="0" borderId="29" xfId="0" applyFont="1" applyFill="1" applyBorder="1" applyAlignment="1" applyProtection="1">
      <alignment horizontal="left" vertical="center" wrapText="1"/>
      <protection/>
    </xf>
    <xf numFmtId="49" fontId="20" fillId="0" borderId="0" xfId="49" applyNumberFormat="1" applyFont="1" applyFill="1" applyBorder="1" applyAlignment="1" applyProtection="1">
      <alignment horizontal="center" vertical="center"/>
      <protection locked="0"/>
    </xf>
    <xf numFmtId="0" fontId="0" fillId="0" borderId="30" xfId="0" applyFont="1" applyFill="1" applyBorder="1" applyAlignment="1" applyProtection="1">
      <alignment horizontal="left" vertical="center" wrapText="1"/>
      <protection/>
    </xf>
    <xf numFmtId="0" fontId="0" fillId="0" borderId="31" xfId="0" applyFont="1" applyFill="1" applyBorder="1" applyAlignment="1" applyProtection="1">
      <alignment horizontal="left" vertical="center" wrapText="1"/>
      <protection/>
    </xf>
    <xf numFmtId="0" fontId="0" fillId="0" borderId="32" xfId="0" applyFont="1" applyFill="1" applyBorder="1" applyAlignment="1" applyProtection="1">
      <alignment horizontal="left" vertical="center" wrapText="1"/>
      <protection/>
    </xf>
    <xf numFmtId="0" fontId="0" fillId="0" borderId="33"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34" xfId="0" applyFont="1" applyFill="1" applyBorder="1" applyAlignment="1" applyProtection="1">
      <alignment horizontal="left" vertical="center" wrapText="1"/>
      <protection/>
    </xf>
    <xf numFmtId="0" fontId="0" fillId="0" borderId="35" xfId="0" applyFont="1" applyFill="1" applyBorder="1" applyAlignment="1" applyProtection="1">
      <alignment horizontal="left" vertical="center" wrapText="1"/>
      <protection/>
    </xf>
    <xf numFmtId="0" fontId="0" fillId="0" borderId="36" xfId="0" applyFont="1" applyFill="1" applyBorder="1" applyAlignment="1" applyProtection="1">
      <alignment horizontal="left" vertical="center" wrapText="1"/>
      <protection/>
    </xf>
    <xf numFmtId="0" fontId="0" fillId="0" borderId="37" xfId="0" applyFont="1" applyFill="1" applyBorder="1" applyAlignment="1" applyProtection="1">
      <alignment horizontal="left" vertical="center" wrapText="1"/>
      <protection/>
    </xf>
    <xf numFmtId="0" fontId="0" fillId="0" borderId="38" xfId="0" applyFont="1" applyFill="1" applyBorder="1" applyAlignment="1" applyProtection="1">
      <alignment horizontal="left" vertical="center" wrapText="1"/>
      <protection/>
    </xf>
    <xf numFmtId="0" fontId="0" fillId="0" borderId="39" xfId="0" applyFont="1" applyFill="1" applyBorder="1" applyAlignment="1" applyProtection="1">
      <alignment horizontal="left" vertical="center" wrapText="1"/>
      <protection/>
    </xf>
    <xf numFmtId="0" fontId="0" fillId="0" borderId="40" xfId="0" applyFont="1" applyFill="1" applyBorder="1" applyAlignment="1" applyProtection="1">
      <alignment horizontal="left" vertical="center" wrapText="1"/>
      <protection/>
    </xf>
    <xf numFmtId="1" fontId="0" fillId="0" borderId="38" xfId="0" applyNumberFormat="1" applyFont="1" applyFill="1" applyBorder="1" applyAlignment="1" applyProtection="1">
      <alignment horizontal="left" vertical="center" wrapText="1"/>
      <protection/>
    </xf>
    <xf numFmtId="1" fontId="0" fillId="0" borderId="39" xfId="0" applyNumberFormat="1" applyFont="1" applyFill="1" applyBorder="1" applyAlignment="1" applyProtection="1">
      <alignment horizontal="left" vertical="center" wrapText="1"/>
      <protection/>
    </xf>
    <xf numFmtId="1" fontId="0" fillId="0" borderId="40" xfId="0" applyNumberFormat="1" applyFont="1" applyFill="1" applyBorder="1" applyAlignment="1" applyProtection="1">
      <alignment horizontal="left" vertical="center" wrapText="1"/>
      <protection/>
    </xf>
    <xf numFmtId="1" fontId="0" fillId="0" borderId="33" xfId="0" applyNumberFormat="1" applyFont="1" applyFill="1" applyBorder="1" applyAlignment="1" applyProtection="1">
      <alignment horizontal="left" vertical="center" wrapText="1"/>
      <protection/>
    </xf>
    <xf numFmtId="1" fontId="0" fillId="0" borderId="0" xfId="0" applyNumberFormat="1" applyFont="1" applyFill="1" applyBorder="1" applyAlignment="1" applyProtection="1">
      <alignment horizontal="left" vertical="center" wrapText="1"/>
      <protection/>
    </xf>
    <xf numFmtId="1" fontId="0" fillId="0" borderId="34" xfId="0" applyNumberFormat="1" applyFont="1" applyFill="1" applyBorder="1" applyAlignment="1" applyProtection="1">
      <alignment horizontal="left" vertical="center" wrapText="1"/>
      <protection/>
    </xf>
    <xf numFmtId="1" fontId="0" fillId="0" borderId="41" xfId="0" applyNumberFormat="1" applyFont="1" applyFill="1" applyBorder="1" applyAlignment="1" applyProtection="1">
      <alignment horizontal="left" vertical="center" wrapText="1"/>
      <protection/>
    </xf>
    <xf numFmtId="1" fontId="0" fillId="0" borderId="42" xfId="0" applyNumberFormat="1" applyFont="1" applyFill="1" applyBorder="1" applyAlignment="1" applyProtection="1">
      <alignment horizontal="left" vertical="center" wrapText="1"/>
      <protection/>
    </xf>
    <xf numFmtId="1" fontId="0" fillId="0" borderId="43" xfId="0" applyNumberFormat="1" applyFont="1" applyFill="1" applyBorder="1" applyAlignment="1" applyProtection="1">
      <alignment horizontal="left" vertical="center" wrapText="1"/>
      <protection/>
    </xf>
    <xf numFmtId="0" fontId="0" fillId="0" borderId="24" xfId="0" applyFont="1" applyFill="1" applyBorder="1" applyAlignment="1" applyProtection="1">
      <alignment horizontal="left" vertical="center" wrapText="1"/>
      <protection/>
    </xf>
    <xf numFmtId="0" fontId="0" fillId="0" borderId="19" xfId="0" applyFont="1" applyFill="1" applyBorder="1" applyAlignment="1" applyProtection="1">
      <alignment horizontal="left" vertical="center" wrapText="1"/>
      <protection/>
    </xf>
    <xf numFmtId="0" fontId="0" fillId="0" borderId="20" xfId="0" applyFont="1" applyFill="1" applyBorder="1" applyAlignment="1" applyProtection="1">
      <alignment horizontal="left" vertical="center" wrapText="1"/>
      <protection/>
    </xf>
    <xf numFmtId="3" fontId="0" fillId="0" borderId="24" xfId="0" applyNumberFormat="1" applyFont="1" applyFill="1" applyBorder="1" applyAlignment="1" applyProtection="1">
      <alignment horizontal="center" vertical="center" wrapText="1"/>
      <protection/>
    </xf>
    <xf numFmtId="3" fontId="0" fillId="0" borderId="20" xfId="0" applyNumberFormat="1" applyFont="1" applyFill="1" applyBorder="1" applyAlignment="1" applyProtection="1">
      <alignment horizontal="center" vertical="center" wrapText="1"/>
      <protection/>
    </xf>
    <xf numFmtId="49" fontId="0" fillId="0" borderId="10" xfId="49" applyNumberFormat="1" applyFont="1" applyFill="1" applyBorder="1" applyAlignment="1" applyProtection="1">
      <alignment horizontal="center" vertical="center"/>
      <protection locked="0"/>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19" fillId="0" borderId="38" xfId="0" applyFont="1" applyFill="1" applyBorder="1" applyAlignment="1" applyProtection="1">
      <alignment horizontal="center" vertical="center" wrapText="1"/>
      <protection/>
    </xf>
    <xf numFmtId="0" fontId="19" fillId="0" borderId="40" xfId="0" applyFont="1" applyFill="1" applyBorder="1" applyAlignment="1" applyProtection="1">
      <alignment horizontal="center" vertical="center" wrapText="1"/>
      <protection/>
    </xf>
    <xf numFmtId="0" fontId="19" fillId="0" borderId="33" xfId="0" applyFont="1" applyFill="1" applyBorder="1" applyAlignment="1" applyProtection="1">
      <alignment horizontal="center" vertical="center" wrapText="1"/>
      <protection/>
    </xf>
    <xf numFmtId="0" fontId="19" fillId="0" borderId="34" xfId="0" applyFont="1" applyFill="1" applyBorder="1" applyAlignment="1" applyProtection="1">
      <alignment horizontal="center" vertical="center" wrapText="1"/>
      <protection/>
    </xf>
    <xf numFmtId="0" fontId="19" fillId="0" borderId="35" xfId="0" applyFont="1" applyFill="1" applyBorder="1" applyAlignment="1" applyProtection="1">
      <alignment horizontal="center" vertical="center" wrapText="1"/>
      <protection/>
    </xf>
    <xf numFmtId="0" fontId="19" fillId="0" borderId="37" xfId="0" applyFont="1" applyFill="1" applyBorder="1" applyAlignment="1" applyProtection="1">
      <alignment horizontal="center" vertical="center" wrapText="1"/>
      <protection/>
    </xf>
    <xf numFmtId="0" fontId="24" fillId="0" borderId="10" xfId="0" applyFont="1" applyFill="1" applyBorder="1" applyAlignment="1" applyProtection="1">
      <alignment horizontal="left" vertical="center" wrapText="1"/>
      <protection/>
    </xf>
    <xf numFmtId="49" fontId="23" fillId="0" borderId="10" xfId="49" applyNumberFormat="1" applyFont="1" applyFill="1" applyBorder="1" applyAlignment="1" applyProtection="1">
      <alignment horizontal="center" vertical="center" wrapText="1"/>
      <protection locked="0"/>
    </xf>
    <xf numFmtId="49" fontId="19" fillId="0" borderId="10" xfId="49" applyNumberFormat="1" applyFont="1" applyBorder="1" applyAlignment="1" applyProtection="1">
      <alignment horizontal="center" vertical="center"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_FORMATO POA" xfId="49"/>
    <cellStyle name="Millares_Libro2"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47625</xdr:rowOff>
    </xdr:from>
    <xdr:to>
      <xdr:col>2</xdr:col>
      <xdr:colOff>228600</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647700" y="47625"/>
          <a:ext cx="1247775"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5999900102615356"/>
  </sheetPr>
  <dimension ref="A1:X49"/>
  <sheetViews>
    <sheetView showGridLines="0" tabSelected="1" zoomScale="50" zoomScaleNormal="50" zoomScalePageLayoutView="0" workbookViewId="0" topLeftCell="A11">
      <selection activeCell="P19" sqref="P19"/>
    </sheetView>
  </sheetViews>
  <sheetFormatPr defaultColWidth="11.421875" defaultRowHeight="12.75"/>
  <cols>
    <col min="1" max="1" width="8.421875" style="1" customWidth="1"/>
    <col min="2" max="2" width="16.57421875" style="1" customWidth="1"/>
    <col min="3" max="4" width="13.140625" style="1" customWidth="1"/>
    <col min="5" max="5" width="17.140625" style="1" customWidth="1"/>
    <col min="6" max="6" width="11.421875" style="1" customWidth="1"/>
    <col min="7" max="7" width="50.00390625" style="7" customWidth="1"/>
    <col min="8" max="8" width="25.140625" style="1" customWidth="1"/>
    <col min="9" max="9" width="21.57421875" style="1" customWidth="1"/>
    <col min="10" max="10" width="28.28125" style="1" customWidth="1"/>
    <col min="11" max="11" width="15.7109375" style="1" customWidth="1"/>
    <col min="12" max="12" width="16.57421875" style="1" customWidth="1"/>
    <col min="13" max="14" width="19.00390625" style="8" customWidth="1"/>
    <col min="15" max="15" width="29.57421875" style="8" hidden="1" customWidth="1"/>
    <col min="16" max="17" width="19.00390625" style="8" customWidth="1"/>
    <col min="18" max="18" width="20.7109375" style="8" customWidth="1"/>
    <col min="19" max="19" width="20.8515625" style="1" customWidth="1"/>
    <col min="20" max="20" width="20.28125" style="1" customWidth="1"/>
    <col min="21" max="21" width="18.57421875" style="1" customWidth="1"/>
    <col min="22" max="22" width="20.8515625" style="1" customWidth="1"/>
    <col min="23" max="23" width="77.00390625" style="1" customWidth="1"/>
    <col min="24" max="24" width="51.140625" style="1" customWidth="1"/>
    <col min="25" max="16384" width="11.421875" style="1" customWidth="1"/>
  </cols>
  <sheetData>
    <row r="1" spans="1:23" ht="30.75" customHeight="1">
      <c r="A1" s="104"/>
      <c r="B1" s="104"/>
      <c r="C1" s="104"/>
      <c r="D1" s="105" t="s">
        <v>19</v>
      </c>
      <c r="E1" s="105"/>
      <c r="F1" s="105"/>
      <c r="G1" s="105"/>
      <c r="H1" s="105"/>
      <c r="I1" s="105"/>
      <c r="J1" s="105"/>
      <c r="K1" s="105"/>
      <c r="L1" s="105"/>
      <c r="M1" s="105"/>
      <c r="N1" s="105"/>
      <c r="O1" s="105"/>
      <c r="P1" s="105"/>
      <c r="Q1" s="105"/>
      <c r="R1" s="105"/>
      <c r="S1" s="105"/>
      <c r="T1" s="101" t="s">
        <v>42</v>
      </c>
      <c r="U1" s="101"/>
      <c r="V1" s="101"/>
      <c r="W1" s="101"/>
    </row>
    <row r="2" spans="1:23" ht="27.75" customHeight="1">
      <c r="A2" s="104"/>
      <c r="B2" s="104"/>
      <c r="C2" s="104"/>
      <c r="D2" s="105"/>
      <c r="E2" s="105"/>
      <c r="F2" s="105"/>
      <c r="G2" s="105"/>
      <c r="H2" s="105"/>
      <c r="I2" s="105"/>
      <c r="J2" s="105"/>
      <c r="K2" s="105"/>
      <c r="L2" s="105"/>
      <c r="M2" s="105"/>
      <c r="N2" s="105"/>
      <c r="O2" s="105"/>
      <c r="P2" s="105"/>
      <c r="Q2" s="105"/>
      <c r="R2" s="105"/>
      <c r="S2" s="105"/>
      <c r="T2" s="102" t="s">
        <v>20</v>
      </c>
      <c r="U2" s="102"/>
      <c r="V2" s="102"/>
      <c r="W2" s="102"/>
    </row>
    <row r="3" spans="1:23" ht="19.5" customHeight="1">
      <c r="A3" s="104"/>
      <c r="B3" s="104"/>
      <c r="C3" s="104"/>
      <c r="D3" s="105" t="s">
        <v>21</v>
      </c>
      <c r="E3" s="105"/>
      <c r="F3" s="105"/>
      <c r="G3" s="105"/>
      <c r="H3" s="105"/>
      <c r="I3" s="105"/>
      <c r="J3" s="105"/>
      <c r="K3" s="105"/>
      <c r="L3" s="105"/>
      <c r="M3" s="105"/>
      <c r="N3" s="105"/>
      <c r="O3" s="105"/>
      <c r="P3" s="105"/>
      <c r="Q3" s="105"/>
      <c r="R3" s="105"/>
      <c r="S3" s="105"/>
      <c r="T3" s="108" t="s">
        <v>22</v>
      </c>
      <c r="U3" s="109"/>
      <c r="V3" s="110"/>
      <c r="W3" s="33" t="s">
        <v>23</v>
      </c>
    </row>
    <row r="4" spans="1:23" ht="19.5" customHeight="1">
      <c r="A4" s="104"/>
      <c r="B4" s="104"/>
      <c r="C4" s="104"/>
      <c r="D4" s="105"/>
      <c r="E4" s="105"/>
      <c r="F4" s="105"/>
      <c r="G4" s="105"/>
      <c r="H4" s="105"/>
      <c r="I4" s="105"/>
      <c r="J4" s="105"/>
      <c r="K4" s="105"/>
      <c r="L4" s="105"/>
      <c r="M4" s="105"/>
      <c r="N4" s="105"/>
      <c r="O4" s="105"/>
      <c r="P4" s="105"/>
      <c r="Q4" s="105"/>
      <c r="R4" s="105"/>
      <c r="S4" s="105"/>
      <c r="T4" s="108" t="s">
        <v>49</v>
      </c>
      <c r="U4" s="109"/>
      <c r="V4" s="110"/>
      <c r="W4" s="34">
        <v>42999</v>
      </c>
    </row>
    <row r="5" spans="1:23" ht="31.5" customHeight="1">
      <c r="A5" s="103" t="s">
        <v>50</v>
      </c>
      <c r="B5" s="103"/>
      <c r="C5" s="103"/>
      <c r="D5" s="103"/>
      <c r="E5" s="103"/>
      <c r="F5" s="103"/>
      <c r="G5" s="103"/>
      <c r="H5" s="103"/>
      <c r="I5" s="103"/>
      <c r="J5" s="103"/>
      <c r="K5" s="103"/>
      <c r="L5" s="103"/>
      <c r="M5" s="103"/>
      <c r="N5" s="103"/>
      <c r="O5" s="103"/>
      <c r="P5" s="103"/>
      <c r="Q5" s="103"/>
      <c r="R5" s="103"/>
      <c r="S5" s="103"/>
      <c r="T5" s="103"/>
      <c r="U5" s="103"/>
      <c r="V5" s="103"/>
      <c r="W5" s="103"/>
    </row>
    <row r="6" spans="1:23" ht="20.25" customHeight="1">
      <c r="A6" s="2"/>
      <c r="B6" s="2"/>
      <c r="C6" s="2"/>
      <c r="D6" s="2"/>
      <c r="E6" s="2"/>
      <c r="F6" s="2"/>
      <c r="G6" s="2"/>
      <c r="H6" s="2"/>
      <c r="I6" s="2"/>
      <c r="J6" s="2"/>
      <c r="K6" s="2"/>
      <c r="L6" s="2"/>
      <c r="M6" s="2"/>
      <c r="N6" s="2"/>
      <c r="O6" s="2"/>
      <c r="P6" s="2"/>
      <c r="Q6" s="2"/>
      <c r="R6" s="2"/>
      <c r="S6" s="2"/>
      <c r="T6" s="2"/>
      <c r="U6" s="2"/>
      <c r="V6" s="2"/>
      <c r="W6" s="2"/>
    </row>
    <row r="7" spans="9:23" ht="20.25" customHeight="1">
      <c r="I7" s="12"/>
      <c r="J7" s="12"/>
      <c r="K7" s="12"/>
      <c r="L7" s="12"/>
      <c r="M7" s="2"/>
      <c r="N7" s="2"/>
      <c r="O7" s="2"/>
      <c r="P7" s="2"/>
      <c r="Q7" s="2"/>
      <c r="R7" s="2"/>
      <c r="S7" s="2"/>
      <c r="T7" s="2"/>
      <c r="U7" s="2"/>
      <c r="V7" s="2"/>
      <c r="W7" s="2"/>
    </row>
    <row r="8" spans="9:22" ht="16.5" customHeight="1">
      <c r="I8" s="14"/>
      <c r="J8" s="14"/>
      <c r="K8" s="14"/>
      <c r="L8" s="14"/>
      <c r="M8" s="3"/>
      <c r="N8" s="3"/>
      <c r="O8" s="3"/>
      <c r="P8" s="3"/>
      <c r="Q8" s="3"/>
      <c r="R8" s="3"/>
      <c r="S8" s="3"/>
      <c r="T8" s="3"/>
      <c r="U8" s="3"/>
      <c r="V8" s="3"/>
    </row>
    <row r="9" spans="9:22" ht="44.25" customHeight="1">
      <c r="I9" s="14"/>
      <c r="J9" s="14"/>
      <c r="K9" s="14"/>
      <c r="L9" s="14"/>
      <c r="M9" s="3"/>
      <c r="N9" s="3"/>
      <c r="O9" s="3"/>
      <c r="P9" s="3"/>
      <c r="Q9" s="3"/>
      <c r="R9" s="3"/>
      <c r="S9" s="3"/>
      <c r="T9" s="3"/>
      <c r="U9" s="3"/>
      <c r="V9" s="3"/>
    </row>
    <row r="10" spans="1:22" ht="9" customHeight="1" thickBot="1">
      <c r="A10" s="35"/>
      <c r="B10" s="18"/>
      <c r="C10" s="18"/>
      <c r="D10" s="18"/>
      <c r="E10" s="18"/>
      <c r="F10" s="18"/>
      <c r="G10" s="17"/>
      <c r="H10" s="18"/>
      <c r="I10" s="18"/>
      <c r="J10" s="18"/>
      <c r="K10" s="18"/>
      <c r="L10" s="18"/>
      <c r="M10" s="5"/>
      <c r="N10" s="5"/>
      <c r="O10" s="5"/>
      <c r="P10" s="5"/>
      <c r="Q10" s="5"/>
      <c r="R10" s="5"/>
      <c r="S10" s="4"/>
      <c r="T10" s="4"/>
      <c r="U10" s="4"/>
      <c r="V10" s="4"/>
    </row>
    <row r="11" spans="1:23" ht="36" customHeight="1" thickBot="1">
      <c r="A11" s="106" t="s">
        <v>8</v>
      </c>
      <c r="B11" s="107"/>
      <c r="C11" s="107"/>
      <c r="D11" s="115" t="s">
        <v>51</v>
      </c>
      <c r="E11" s="116"/>
      <c r="F11" s="116"/>
      <c r="G11" s="117"/>
      <c r="H11" s="39" t="s">
        <v>5</v>
      </c>
      <c r="I11" s="40" t="s">
        <v>6</v>
      </c>
      <c r="J11" s="30"/>
      <c r="K11" s="148" t="s">
        <v>24</v>
      </c>
      <c r="L11" s="149"/>
      <c r="M11" s="75" t="s">
        <v>43</v>
      </c>
      <c r="N11" s="75"/>
      <c r="O11" s="75"/>
      <c r="P11" s="75"/>
      <c r="Q11" s="75"/>
      <c r="R11" s="154" t="s">
        <v>67</v>
      </c>
      <c r="S11" s="154"/>
      <c r="T11" s="32"/>
      <c r="U11" s="32"/>
      <c r="V11" s="32"/>
      <c r="W11" s="32"/>
    </row>
    <row r="12" spans="1:23" ht="27.75" customHeight="1">
      <c r="A12" s="111" t="s">
        <v>29</v>
      </c>
      <c r="B12" s="112"/>
      <c r="C12" s="112"/>
      <c r="D12" s="119" t="s">
        <v>52</v>
      </c>
      <c r="E12" s="120"/>
      <c r="F12" s="120"/>
      <c r="G12" s="121"/>
      <c r="H12" s="37" t="s">
        <v>7</v>
      </c>
      <c r="I12" s="38">
        <v>445600000</v>
      </c>
      <c r="J12" s="19"/>
      <c r="K12" s="150"/>
      <c r="L12" s="151"/>
      <c r="M12" s="13" t="s">
        <v>76</v>
      </c>
      <c r="N12" s="13" t="s">
        <v>1</v>
      </c>
      <c r="O12" s="13"/>
      <c r="P12" s="13" t="s">
        <v>2</v>
      </c>
      <c r="Q12" s="13" t="s">
        <v>3</v>
      </c>
      <c r="R12" s="154"/>
      <c r="S12" s="154"/>
      <c r="T12" s="6"/>
      <c r="U12" s="6"/>
      <c r="V12" s="6"/>
      <c r="W12" s="6"/>
    </row>
    <row r="13" spans="1:23" ht="15.75" customHeight="1">
      <c r="A13" s="91"/>
      <c r="B13" s="92"/>
      <c r="C13" s="92"/>
      <c r="D13" s="122"/>
      <c r="E13" s="123"/>
      <c r="F13" s="123"/>
      <c r="G13" s="124"/>
      <c r="H13" s="20" t="s">
        <v>9</v>
      </c>
      <c r="I13" s="36" t="s">
        <v>10</v>
      </c>
      <c r="J13" s="19"/>
      <c r="K13" s="152"/>
      <c r="L13" s="153"/>
      <c r="M13" s="15" t="s">
        <v>72</v>
      </c>
      <c r="N13" s="15"/>
      <c r="O13" s="15"/>
      <c r="P13" s="15"/>
      <c r="Q13" s="16"/>
      <c r="R13" s="154"/>
      <c r="S13" s="154"/>
      <c r="T13" s="6"/>
      <c r="U13" s="6"/>
      <c r="V13" s="6"/>
      <c r="W13" s="6"/>
    </row>
    <row r="14" spans="1:23" ht="15.75" customHeight="1">
      <c r="A14" s="91"/>
      <c r="B14" s="92"/>
      <c r="C14" s="92"/>
      <c r="D14" s="125"/>
      <c r="E14" s="126"/>
      <c r="F14" s="126"/>
      <c r="G14" s="127"/>
      <c r="H14" s="20" t="s">
        <v>11</v>
      </c>
      <c r="I14" s="36" t="s">
        <v>10</v>
      </c>
      <c r="J14" s="22"/>
      <c r="K14" s="21"/>
      <c r="L14" s="23"/>
      <c r="M14" s="118"/>
      <c r="N14" s="118"/>
      <c r="O14" s="118"/>
      <c r="P14" s="118"/>
      <c r="Q14" s="118"/>
      <c r="R14" s="118"/>
      <c r="S14" s="118"/>
      <c r="T14" s="118"/>
      <c r="U14" s="118"/>
      <c r="V14" s="118"/>
      <c r="W14" s="118"/>
    </row>
    <row r="15" spans="1:23" ht="37.5" customHeight="1">
      <c r="A15" s="91" t="s">
        <v>47</v>
      </c>
      <c r="B15" s="92"/>
      <c r="C15" s="92"/>
      <c r="D15" s="140" t="s">
        <v>56</v>
      </c>
      <c r="E15" s="141"/>
      <c r="F15" s="141"/>
      <c r="G15" s="142"/>
      <c r="H15" s="20" t="s">
        <v>12</v>
      </c>
      <c r="I15" s="36"/>
      <c r="J15" s="22"/>
      <c r="K15" s="21"/>
      <c r="L15" s="23"/>
      <c r="M15" s="6"/>
      <c r="N15" s="6"/>
      <c r="O15" s="6"/>
      <c r="P15" s="6"/>
      <c r="Q15" s="6"/>
      <c r="R15" s="6"/>
      <c r="S15" s="6"/>
      <c r="T15" s="6"/>
      <c r="U15" s="6"/>
      <c r="V15" s="6"/>
      <c r="W15" s="6"/>
    </row>
    <row r="16" spans="1:23" ht="15.75" customHeight="1">
      <c r="A16" s="91" t="s">
        <v>0</v>
      </c>
      <c r="B16" s="92"/>
      <c r="C16" s="92"/>
      <c r="D16" s="128" t="s">
        <v>57</v>
      </c>
      <c r="E16" s="129"/>
      <c r="F16" s="129"/>
      <c r="G16" s="130"/>
      <c r="H16" s="20" t="s">
        <v>13</v>
      </c>
      <c r="I16" s="36" t="s">
        <v>10</v>
      </c>
      <c r="J16" s="22"/>
      <c r="K16" s="21"/>
      <c r="L16" s="23"/>
      <c r="M16" s="6"/>
      <c r="N16" s="6"/>
      <c r="O16" s="6"/>
      <c r="P16" s="6"/>
      <c r="Q16" s="6"/>
      <c r="R16" s="6"/>
      <c r="S16" s="6"/>
      <c r="T16" s="6"/>
      <c r="U16" s="6"/>
      <c r="V16" s="6"/>
      <c r="W16" s="6"/>
    </row>
    <row r="17" spans="1:23" ht="15.75" customHeight="1">
      <c r="A17" s="91"/>
      <c r="B17" s="92"/>
      <c r="C17" s="92"/>
      <c r="D17" s="122"/>
      <c r="E17" s="123"/>
      <c r="F17" s="123"/>
      <c r="G17" s="124"/>
      <c r="H17" s="20" t="s">
        <v>31</v>
      </c>
      <c r="I17" s="36" t="s">
        <v>10</v>
      </c>
      <c r="J17" s="22"/>
      <c r="K17" s="21"/>
      <c r="L17" s="23"/>
      <c r="M17" s="6"/>
      <c r="N17" s="6"/>
      <c r="O17" s="6"/>
      <c r="P17" s="6"/>
      <c r="Q17" s="6"/>
      <c r="R17" s="6"/>
      <c r="S17" s="6"/>
      <c r="T17" s="6"/>
      <c r="U17" s="6"/>
      <c r="V17" s="6"/>
      <c r="W17" s="6"/>
    </row>
    <row r="18" spans="1:23" ht="15.75" customHeight="1">
      <c r="A18" s="91"/>
      <c r="B18" s="92"/>
      <c r="C18" s="92"/>
      <c r="D18" s="125"/>
      <c r="E18" s="126"/>
      <c r="F18" s="126"/>
      <c r="G18" s="127"/>
      <c r="H18" s="20" t="s">
        <v>32</v>
      </c>
      <c r="I18" s="36" t="s">
        <v>10</v>
      </c>
      <c r="J18" s="22"/>
      <c r="K18" s="21"/>
      <c r="L18" s="23"/>
      <c r="M18" s="6"/>
      <c r="N18" s="6"/>
      <c r="O18" s="6"/>
      <c r="P18" s="6"/>
      <c r="Q18" s="6"/>
      <c r="R18" s="6"/>
      <c r="S18" s="6"/>
      <c r="T18" s="6"/>
      <c r="U18" s="6"/>
      <c r="V18" s="6"/>
      <c r="W18" s="6"/>
    </row>
    <row r="19" spans="1:23" ht="15.75" customHeight="1">
      <c r="A19" s="91" t="s">
        <v>30</v>
      </c>
      <c r="B19" s="92"/>
      <c r="C19" s="92"/>
      <c r="D19" s="131" t="s">
        <v>58</v>
      </c>
      <c r="E19" s="132"/>
      <c r="F19" s="132"/>
      <c r="G19" s="133"/>
      <c r="H19" s="20" t="s">
        <v>33</v>
      </c>
      <c r="I19" s="36" t="s">
        <v>10</v>
      </c>
      <c r="J19" s="22"/>
      <c r="K19" s="21"/>
      <c r="L19" s="23"/>
      <c r="M19" s="6"/>
      <c r="N19" s="6"/>
      <c r="O19" s="6"/>
      <c r="P19" s="6"/>
      <c r="Q19" s="6"/>
      <c r="R19" s="6"/>
      <c r="S19" s="6"/>
      <c r="T19" s="6"/>
      <c r="U19" s="6"/>
      <c r="V19" s="6"/>
      <c r="W19" s="6"/>
    </row>
    <row r="20" spans="1:23" ht="15.75" customHeight="1">
      <c r="A20" s="91"/>
      <c r="B20" s="92"/>
      <c r="C20" s="92"/>
      <c r="D20" s="134"/>
      <c r="E20" s="135"/>
      <c r="F20" s="135"/>
      <c r="G20" s="136"/>
      <c r="H20" s="20" t="s">
        <v>34</v>
      </c>
      <c r="I20" s="36" t="s">
        <v>10</v>
      </c>
      <c r="J20" s="22"/>
      <c r="K20" s="21"/>
      <c r="L20" s="23"/>
      <c r="M20" s="6"/>
      <c r="N20" s="6"/>
      <c r="O20" s="6"/>
      <c r="P20" s="6"/>
      <c r="Q20" s="6"/>
      <c r="R20" s="6"/>
      <c r="S20" s="6"/>
      <c r="T20" s="6"/>
      <c r="U20" s="6"/>
      <c r="V20" s="6"/>
      <c r="W20" s="6"/>
    </row>
    <row r="21" spans="1:23" ht="15.75" customHeight="1" thickBot="1">
      <c r="A21" s="93"/>
      <c r="B21" s="94"/>
      <c r="C21" s="94"/>
      <c r="D21" s="137"/>
      <c r="E21" s="138"/>
      <c r="F21" s="138"/>
      <c r="G21" s="139"/>
      <c r="H21" s="53" t="s">
        <v>75</v>
      </c>
      <c r="I21" s="67">
        <f>SUM(I12:I20)</f>
        <v>445600000</v>
      </c>
      <c r="J21" s="22"/>
      <c r="K21" s="21"/>
      <c r="L21" s="23"/>
      <c r="M21" s="6"/>
      <c r="N21" s="6"/>
      <c r="O21" s="6"/>
      <c r="P21" s="6"/>
      <c r="Q21" s="6"/>
      <c r="R21" s="6"/>
      <c r="S21" s="6"/>
      <c r="T21" s="6"/>
      <c r="U21" s="6"/>
      <c r="V21" s="6"/>
      <c r="W21" s="6"/>
    </row>
    <row r="22" spans="1:24" ht="30.75" customHeight="1">
      <c r="A22" s="74">
        <v>0</v>
      </c>
      <c r="B22" s="76" t="s">
        <v>40</v>
      </c>
      <c r="C22" s="76"/>
      <c r="D22" s="76"/>
      <c r="E22" s="76"/>
      <c r="F22" s="76"/>
      <c r="G22" s="78" t="s">
        <v>41</v>
      </c>
      <c r="H22" s="75" t="s">
        <v>71</v>
      </c>
      <c r="I22" s="75"/>
      <c r="J22" s="80" t="s">
        <v>70</v>
      </c>
      <c r="K22" s="77" t="s">
        <v>39</v>
      </c>
      <c r="L22" s="77"/>
      <c r="M22" s="145" t="s">
        <v>69</v>
      </c>
      <c r="N22" s="145"/>
      <c r="O22" s="81" t="s">
        <v>80</v>
      </c>
      <c r="P22" s="145" t="s">
        <v>68</v>
      </c>
      <c r="Q22" s="145"/>
      <c r="R22" s="77" t="s">
        <v>26</v>
      </c>
      <c r="S22" s="73" t="s">
        <v>27</v>
      </c>
      <c r="T22" s="113" t="s">
        <v>28</v>
      </c>
      <c r="U22" s="73" t="s">
        <v>45</v>
      </c>
      <c r="V22" s="113" t="s">
        <v>46</v>
      </c>
      <c r="W22" s="156" t="s">
        <v>37</v>
      </c>
      <c r="X22" s="146" t="s">
        <v>48</v>
      </c>
    </row>
    <row r="23" spans="1:24" ht="12.75" customHeight="1">
      <c r="A23" s="75"/>
      <c r="B23" s="77"/>
      <c r="C23" s="77"/>
      <c r="D23" s="77"/>
      <c r="E23" s="77"/>
      <c r="F23" s="77"/>
      <c r="G23" s="79"/>
      <c r="H23" s="75"/>
      <c r="I23" s="75"/>
      <c r="J23" s="80"/>
      <c r="K23" s="77"/>
      <c r="L23" s="77"/>
      <c r="M23" s="155" t="s">
        <v>25</v>
      </c>
      <c r="N23" s="113" t="s">
        <v>18</v>
      </c>
      <c r="O23" s="82"/>
      <c r="P23" s="155" t="s">
        <v>25</v>
      </c>
      <c r="Q23" s="113" t="s">
        <v>18</v>
      </c>
      <c r="R23" s="77"/>
      <c r="S23" s="73"/>
      <c r="T23" s="113"/>
      <c r="U23" s="73"/>
      <c r="V23" s="113"/>
      <c r="W23" s="156"/>
      <c r="X23" s="147"/>
    </row>
    <row r="24" spans="1:24" ht="30.75" customHeight="1">
      <c r="A24" s="75"/>
      <c r="B24" s="77"/>
      <c r="C24" s="77"/>
      <c r="D24" s="77"/>
      <c r="E24" s="77"/>
      <c r="F24" s="77"/>
      <c r="G24" s="79"/>
      <c r="H24" s="75"/>
      <c r="I24" s="75"/>
      <c r="J24" s="80"/>
      <c r="K24" s="77"/>
      <c r="L24" s="77"/>
      <c r="M24" s="155"/>
      <c r="N24" s="113"/>
      <c r="O24" s="83"/>
      <c r="P24" s="155"/>
      <c r="Q24" s="113"/>
      <c r="R24" s="77"/>
      <c r="S24" s="73"/>
      <c r="T24" s="113"/>
      <c r="U24" s="73"/>
      <c r="V24" s="113"/>
      <c r="W24" s="156"/>
      <c r="X24" s="147"/>
    </row>
    <row r="25" spans="1:24" ht="409.5">
      <c r="A25" s="75">
        <v>1</v>
      </c>
      <c r="B25" s="114" t="s">
        <v>59</v>
      </c>
      <c r="C25" s="114"/>
      <c r="D25" s="114"/>
      <c r="E25" s="114"/>
      <c r="F25" s="114"/>
      <c r="G25" s="42" t="s">
        <v>60</v>
      </c>
      <c r="H25" s="87">
        <v>1</v>
      </c>
      <c r="I25" s="87"/>
      <c r="J25" s="28">
        <v>1</v>
      </c>
      <c r="K25" s="143" t="s">
        <v>63</v>
      </c>
      <c r="L25" s="144"/>
      <c r="M25" s="48">
        <v>0.24</v>
      </c>
      <c r="N25" s="71">
        <f>M25/J25</f>
        <v>0.24</v>
      </c>
      <c r="O25" s="72">
        <f>+N25/3</f>
        <v>0.08</v>
      </c>
      <c r="P25" s="48">
        <f>N25</f>
        <v>0.24</v>
      </c>
      <c r="Q25" s="47">
        <f>P25/J25</f>
        <v>0.24</v>
      </c>
      <c r="R25" s="49">
        <v>328219999.5</v>
      </c>
      <c r="S25" s="60">
        <f>(15250912+17361175+17361175)+22297837</f>
        <v>72271099</v>
      </c>
      <c r="T25" s="47">
        <f>S25/R25</f>
        <v>0.22019102769512983</v>
      </c>
      <c r="U25" s="50">
        <f>1360520+4535068</f>
        <v>5895588</v>
      </c>
      <c r="V25" s="69">
        <f>U25/R25</f>
        <v>0.017962305797882983</v>
      </c>
      <c r="W25" s="66" t="s">
        <v>79</v>
      </c>
      <c r="X25" s="62" t="s">
        <v>73</v>
      </c>
    </row>
    <row r="26" spans="1:24" ht="384">
      <c r="A26" s="75"/>
      <c r="B26" s="114"/>
      <c r="C26" s="114"/>
      <c r="D26" s="114"/>
      <c r="E26" s="114"/>
      <c r="F26" s="114"/>
      <c r="G26" s="42" t="s">
        <v>61</v>
      </c>
      <c r="H26" s="87">
        <v>1</v>
      </c>
      <c r="I26" s="87"/>
      <c r="J26" s="28">
        <v>1</v>
      </c>
      <c r="K26" s="143" t="s">
        <v>64</v>
      </c>
      <c r="L26" s="144"/>
      <c r="M26" s="48">
        <v>0.24</v>
      </c>
      <c r="N26" s="68">
        <f>M26/J26</f>
        <v>0.24</v>
      </c>
      <c r="O26" s="72">
        <f>+N26/3</f>
        <v>0.08</v>
      </c>
      <c r="P26" s="48">
        <f>N26</f>
        <v>0.24</v>
      </c>
      <c r="Q26" s="47">
        <f>P26/J26</f>
        <v>0.24</v>
      </c>
      <c r="R26" s="49">
        <v>117380000</v>
      </c>
      <c r="S26" s="60">
        <f>(15075912+17361161+17361161)+22297835</f>
        <v>72096069</v>
      </c>
      <c r="T26" s="47">
        <f>S26/R26</f>
        <v>0.6142108451184188</v>
      </c>
      <c r="U26" s="50">
        <f>4535068+1360520</f>
        <v>5895588</v>
      </c>
      <c r="V26" s="69">
        <f>U26/R26</f>
        <v>0.05022651218265463</v>
      </c>
      <c r="W26" s="65" t="s">
        <v>77</v>
      </c>
      <c r="X26" s="63" t="s">
        <v>73</v>
      </c>
    </row>
    <row r="27" spans="1:24" ht="113.25" customHeight="1">
      <c r="A27" s="75"/>
      <c r="B27" s="114"/>
      <c r="C27" s="114"/>
      <c r="D27" s="114"/>
      <c r="E27" s="114"/>
      <c r="F27" s="114"/>
      <c r="G27" s="42" t="s">
        <v>62</v>
      </c>
      <c r="H27" s="87">
        <v>1</v>
      </c>
      <c r="I27" s="87"/>
      <c r="J27" s="28">
        <v>1</v>
      </c>
      <c r="K27" s="143" t="s">
        <v>65</v>
      </c>
      <c r="L27" s="144"/>
      <c r="M27" s="48">
        <v>0.24</v>
      </c>
      <c r="N27" s="68">
        <f>M27/J27</f>
        <v>0.24</v>
      </c>
      <c r="O27" s="72">
        <f>+N27/3</f>
        <v>0.08</v>
      </c>
      <c r="P27" s="48">
        <f>N27</f>
        <v>0.24</v>
      </c>
      <c r="Q27" s="47">
        <f>P27/J27</f>
        <v>0.24</v>
      </c>
      <c r="R27" s="49">
        <v>0</v>
      </c>
      <c r="S27" s="50"/>
      <c r="T27" s="47"/>
      <c r="U27" s="50"/>
      <c r="V27" s="69"/>
      <c r="W27" s="61" t="s">
        <v>78</v>
      </c>
      <c r="X27" s="64" t="s">
        <v>74</v>
      </c>
    </row>
    <row r="28" spans="2:22" s="24" customFormat="1" ht="30.75" customHeight="1">
      <c r="B28" s="99"/>
      <c r="C28" s="99"/>
      <c r="D28" s="43"/>
      <c r="E28" s="35"/>
      <c r="F28" s="44"/>
      <c r="G28" s="100"/>
      <c r="H28" s="100"/>
      <c r="K28" s="51"/>
      <c r="L28" s="51"/>
      <c r="M28" s="52" t="s">
        <v>4</v>
      </c>
      <c r="N28" s="54">
        <f>AVERAGE(N25:N27)</f>
        <v>0.24</v>
      </c>
      <c r="O28" s="54"/>
      <c r="P28" s="55"/>
      <c r="Q28" s="56">
        <f>AVERAGE(Q25:Q27)</f>
        <v>0.24</v>
      </c>
      <c r="R28" s="57">
        <f>SUM(R25:R27)</f>
        <v>445599999.5</v>
      </c>
      <c r="S28" s="57">
        <f>SUM(S25:S27)</f>
        <v>144367168</v>
      </c>
      <c r="T28" s="58">
        <f>S28/R28</f>
        <v>0.32398377056102307</v>
      </c>
      <c r="U28" s="59">
        <f>SUM(U25:U27)</f>
        <v>11791176</v>
      </c>
      <c r="V28" s="70">
        <f>U28/R28</f>
        <v>0.02646134652879415</v>
      </c>
    </row>
    <row r="29" spans="2:20" s="24" customFormat="1" ht="30.75" customHeight="1">
      <c r="B29" s="84" t="s">
        <v>36</v>
      </c>
      <c r="C29" s="84"/>
      <c r="D29" s="41">
        <v>0</v>
      </c>
      <c r="F29" s="25" t="s">
        <v>35</v>
      </c>
      <c r="G29" s="85">
        <v>43403</v>
      </c>
      <c r="H29" s="86"/>
      <c r="M29" s="31"/>
      <c r="N29" s="45"/>
      <c r="O29" s="45"/>
      <c r="P29" s="26"/>
      <c r="Q29" s="26"/>
      <c r="R29" s="46"/>
      <c r="S29" s="46"/>
      <c r="T29" s="27"/>
    </row>
    <row r="30" spans="19:20" ht="12.75">
      <c r="S30" s="9"/>
      <c r="T30" s="9"/>
    </row>
    <row r="31" spans="19:20" ht="12.75">
      <c r="S31" s="9"/>
      <c r="T31" s="9"/>
    </row>
    <row r="32" spans="1:23" s="11" customFormat="1" ht="21.75" customHeight="1">
      <c r="A32" s="1"/>
      <c r="B32" s="10"/>
      <c r="C32" s="98" t="s">
        <v>38</v>
      </c>
      <c r="D32" s="98"/>
      <c r="E32" s="98"/>
      <c r="F32" s="98"/>
      <c r="G32" s="98"/>
      <c r="H32" s="98"/>
      <c r="I32" s="98"/>
      <c r="J32" s="98"/>
      <c r="K32" s="98"/>
      <c r="L32" s="98"/>
      <c r="M32" s="89" t="s">
        <v>44</v>
      </c>
      <c r="N32" s="89"/>
      <c r="O32" s="89"/>
      <c r="P32" s="89"/>
      <c r="Q32" s="89"/>
      <c r="R32" s="89"/>
      <c r="S32" s="89"/>
      <c r="T32" s="89"/>
      <c r="U32" s="89"/>
      <c r="V32" s="89"/>
      <c r="W32" s="90"/>
    </row>
    <row r="33" spans="1:23" s="11" customFormat="1" ht="29.25" customHeight="1">
      <c r="A33" s="95" t="s">
        <v>15</v>
      </c>
      <c r="B33" s="96"/>
      <c r="C33" s="98" t="s">
        <v>66</v>
      </c>
      <c r="D33" s="98"/>
      <c r="E33" s="98"/>
      <c r="F33" s="98"/>
      <c r="G33" s="98"/>
      <c r="H33" s="98"/>
      <c r="I33" s="98"/>
      <c r="J33" s="98"/>
      <c r="K33" s="98"/>
      <c r="L33" s="98"/>
      <c r="M33" s="89" t="s">
        <v>53</v>
      </c>
      <c r="N33" s="89"/>
      <c r="O33" s="89"/>
      <c r="P33" s="89"/>
      <c r="Q33" s="89"/>
      <c r="R33" s="89"/>
      <c r="S33" s="89"/>
      <c r="T33" s="89"/>
      <c r="U33" s="89"/>
      <c r="V33" s="89"/>
      <c r="W33" s="90"/>
    </row>
    <row r="34" spans="1:23" ht="29.25" customHeight="1">
      <c r="A34" s="95" t="s">
        <v>14</v>
      </c>
      <c r="B34" s="96"/>
      <c r="C34" s="98"/>
      <c r="D34" s="98"/>
      <c r="E34" s="98"/>
      <c r="F34" s="98"/>
      <c r="G34" s="98"/>
      <c r="H34" s="98"/>
      <c r="I34" s="98"/>
      <c r="J34" s="98"/>
      <c r="K34" s="98"/>
      <c r="L34" s="98"/>
      <c r="M34" s="89"/>
      <c r="N34" s="89"/>
      <c r="O34" s="89"/>
      <c r="P34" s="89"/>
      <c r="Q34" s="89"/>
      <c r="R34" s="89"/>
      <c r="S34" s="89"/>
      <c r="T34" s="89"/>
      <c r="U34" s="89"/>
      <c r="V34" s="89"/>
      <c r="W34" s="90"/>
    </row>
    <row r="35" spans="1:23" ht="29.25" customHeight="1">
      <c r="A35" s="95" t="s">
        <v>16</v>
      </c>
      <c r="B35" s="96"/>
      <c r="C35" s="98" t="s">
        <v>55</v>
      </c>
      <c r="D35" s="98"/>
      <c r="E35" s="98"/>
      <c r="F35" s="98"/>
      <c r="G35" s="98"/>
      <c r="H35" s="98"/>
      <c r="I35" s="98"/>
      <c r="J35" s="98"/>
      <c r="K35" s="98"/>
      <c r="L35" s="98"/>
      <c r="M35" s="89" t="s">
        <v>54</v>
      </c>
      <c r="N35" s="89"/>
      <c r="O35" s="89"/>
      <c r="P35" s="89"/>
      <c r="Q35" s="89"/>
      <c r="R35" s="89"/>
      <c r="S35" s="89"/>
      <c r="T35" s="89"/>
      <c r="U35" s="89"/>
      <c r="V35" s="89"/>
      <c r="W35" s="90"/>
    </row>
    <row r="36" spans="1:23" ht="29.25" customHeight="1">
      <c r="A36" s="95" t="s">
        <v>17</v>
      </c>
      <c r="B36" s="96"/>
      <c r="C36" s="97">
        <v>43567</v>
      </c>
      <c r="D36" s="98"/>
      <c r="E36" s="98"/>
      <c r="F36" s="98"/>
      <c r="G36" s="98"/>
      <c r="H36" s="98"/>
      <c r="I36" s="98"/>
      <c r="J36" s="98"/>
      <c r="K36" s="98"/>
      <c r="L36" s="98"/>
      <c r="M36" s="88">
        <f>+C36</f>
        <v>43567</v>
      </c>
      <c r="N36" s="89"/>
      <c r="O36" s="89"/>
      <c r="P36" s="89"/>
      <c r="Q36" s="89"/>
      <c r="R36" s="89"/>
      <c r="S36" s="89"/>
      <c r="T36" s="89"/>
      <c r="U36" s="89"/>
      <c r="V36" s="89"/>
      <c r="W36" s="90"/>
    </row>
    <row r="49" ht="12.75">
      <c r="K49" s="29"/>
    </row>
  </sheetData>
  <sheetProtection deleteColumns="0" deleteRows="0"/>
  <mergeCells count="68">
    <mergeCell ref="X22:X24"/>
    <mergeCell ref="V22:V24"/>
    <mergeCell ref="K11:L13"/>
    <mergeCell ref="R11:S13"/>
    <mergeCell ref="P22:Q22"/>
    <mergeCell ref="M23:M24"/>
    <mergeCell ref="P23:P24"/>
    <mergeCell ref="W22:W24"/>
    <mergeCell ref="T22:T24"/>
    <mergeCell ref="R22:R24"/>
    <mergeCell ref="M34:W34"/>
    <mergeCell ref="A34:B34"/>
    <mergeCell ref="U22:U24"/>
    <mergeCell ref="K25:L25"/>
    <mergeCell ref="Q23:Q24"/>
    <mergeCell ref="M22:N22"/>
    <mergeCell ref="K26:L26"/>
    <mergeCell ref="K27:L27"/>
    <mergeCell ref="H26:I26"/>
    <mergeCell ref="H27:I27"/>
    <mergeCell ref="A25:A27"/>
    <mergeCell ref="B25:F27"/>
    <mergeCell ref="D11:G11"/>
    <mergeCell ref="M14:W14"/>
    <mergeCell ref="A16:C18"/>
    <mergeCell ref="D12:G14"/>
    <mergeCell ref="D16:G18"/>
    <mergeCell ref="D19:G21"/>
    <mergeCell ref="A15:C15"/>
    <mergeCell ref="D15:G15"/>
    <mergeCell ref="T4:V4"/>
    <mergeCell ref="M35:W35"/>
    <mergeCell ref="D3:S4"/>
    <mergeCell ref="M11:Q11"/>
    <mergeCell ref="A12:C14"/>
    <mergeCell ref="C34:L34"/>
    <mergeCell ref="M32:W32"/>
    <mergeCell ref="N23:N24"/>
    <mergeCell ref="M33:W33"/>
    <mergeCell ref="C33:L33"/>
    <mergeCell ref="B28:C28"/>
    <mergeCell ref="G28:H28"/>
    <mergeCell ref="C35:L35"/>
    <mergeCell ref="T1:W1"/>
    <mergeCell ref="T2:W2"/>
    <mergeCell ref="A5:W5"/>
    <mergeCell ref="A1:C4"/>
    <mergeCell ref="D1:S2"/>
    <mergeCell ref="A11:C11"/>
    <mergeCell ref="T3:V3"/>
    <mergeCell ref="B29:C29"/>
    <mergeCell ref="G29:H29"/>
    <mergeCell ref="H25:I25"/>
    <mergeCell ref="M36:W36"/>
    <mergeCell ref="A19:C21"/>
    <mergeCell ref="A33:B33"/>
    <mergeCell ref="C36:L36"/>
    <mergeCell ref="C32:L32"/>
    <mergeCell ref="A36:B36"/>
    <mergeCell ref="A35:B35"/>
    <mergeCell ref="S22:S24"/>
    <mergeCell ref="A22:A24"/>
    <mergeCell ref="B22:F24"/>
    <mergeCell ref="G22:G24"/>
    <mergeCell ref="H22:I24"/>
    <mergeCell ref="J22:J24"/>
    <mergeCell ref="K22:L24"/>
    <mergeCell ref="O22:O24"/>
  </mergeCells>
  <printOptions horizontalCentered="1" verticalCentered="1"/>
  <pageMargins left="0.1968503937007874" right="0.07874015748031496" top="0.1968503937007874" bottom="0.11811023622047245" header="0" footer="0"/>
  <pageSetup horizontalDpi="600" verticalDpi="600" orientation="landscape" paperSize="121" scale="2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Luis Gabriel Rodriguez Villamizar</cp:lastModifiedBy>
  <cp:lastPrinted>2017-09-19T13:50:20Z</cp:lastPrinted>
  <dcterms:created xsi:type="dcterms:W3CDTF">2009-04-01T16:45:05Z</dcterms:created>
  <dcterms:modified xsi:type="dcterms:W3CDTF">2019-09-25T16:36:18Z</dcterms:modified>
  <cp:category/>
  <cp:version/>
  <cp:contentType/>
  <cp:contentStatus/>
</cp:coreProperties>
</file>