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<sst xmlns="http://schemas.openxmlformats.org/spreadsheetml/2006/main" count="92" uniqueCount="84">
  <si>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</si>
  <si>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</si>
  <si>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</si>
  <si>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</si>
  <si>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</si>
  <si>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</si>
  <si>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</si>
  <si>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</si>
  <si>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</si>
  <si>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</si>
  <si>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</si>
  <si>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</si>
  <si>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</si>
  <si>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</si>
  <si>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</si>
  <si>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</si>
  <si>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</si>
  <si>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</si>
  <si>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</si>
  <si>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</si>
  <si>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</si>
  <si>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</si>
  <si>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</si>
  <si>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</si>
  <si>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</si>
  <si>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</si>
  <si>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</si>
  <si>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</si>
  <si>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</si>
  <si>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</si>
  <si>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</si>
  <si>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</si>
  <si>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</si>
  <si>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</si>
  <si>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</si>
  <si>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</si>
  <si>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</si>
  <si>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</si>
  <si>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</si>
  <si>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</si>
  <si>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</si>
  <si>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</si>
  <si>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</si>
  <si>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</si>
  <si>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</si>
  <si>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</si>
  <si>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</si>
  <si>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</si>
  <si>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</si>
  <si>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</si>
  <si>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</si>
  <si>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PROCESOS PRODUCTIVOS COMPETITIVOS Y SOSTENIBLES, PREVENCIÓN Y CONTROL DE LA CONTAMINACIÓN Y EL DETERIORO AMBIENTAL</t>
  </si>
  <si>
    <t>Saneamiento Ambiental</t>
  </si>
  <si>
    <t>Atención a la Gestión Integral de Residuos Sólidos y Peligrosos</t>
  </si>
  <si>
    <t>Gestión integral de residuos peligrosos</t>
  </si>
  <si>
    <t>Programas implementados en prevención y minimización en la generación de Respel</t>
  </si>
  <si>
    <t>Registros de RESPEL, RUA y PCB realizados y validados</t>
  </si>
  <si>
    <t>Iniciativas desarrolladas para el aprovechamiento y valoración de RESPEL</t>
  </si>
  <si>
    <t>Prevenir y minimizar la generación de Residuos Sólidos peligrosos Respel</t>
  </si>
  <si>
    <t>Reporte de la información en el SIAC</t>
  </si>
  <si>
    <t>Promover el aprovechamiento y valorización de Residuos Sólidos Peligrosos Respel</t>
  </si>
  <si>
    <t>(Numero de programas implementados/Numero de programas definidos a implementar)*100</t>
  </si>
  <si>
    <t>(Numero de registros realizados y validados/ Numero de solicitudes recibidas)*100</t>
  </si>
  <si>
    <t xml:space="preserve">(Numero de iniciativas desarrolladas/Numero de iniciativas programadas a desarrollar)*100 </t>
  </si>
  <si>
    <t>JAIRO IGNACIO GARCIA RODRIGUEZ</t>
  </si>
  <si>
    <t>Subdierector de Ecosistemas y Gestión Ambiental</t>
  </si>
  <si>
    <t>Subdirectora de Planeación y Sistemas de Información</t>
  </si>
  <si>
    <r>
      <t xml:space="preserve">AÑO: </t>
    </r>
    <r>
      <rPr>
        <b/>
        <u val="single"/>
        <sz val="16"/>
        <rFont val="Arial"/>
        <family val="2"/>
      </rPr>
      <t>2019</t>
    </r>
  </si>
  <si>
    <t>AVANCE METAS PA 2019</t>
  </si>
  <si>
    <t>AVANCE METAS POA 2019</t>
  </si>
  <si>
    <t>METAS AÑO 2019 P.A.</t>
  </si>
  <si>
    <t>METAS AÑO 2019 POA</t>
  </si>
  <si>
    <t>MARZO</t>
  </si>
  <si>
    <t>Total</t>
  </si>
  <si>
    <t>No.</t>
  </si>
  <si>
    <t>Acta FGP-23,  registro asistencia FCA-05, carpeta 160-2504.
Carpeta CPS-2019069
Acta FGP-23, Carpeta 160-4606</t>
  </si>
  <si>
    <t>Acta FGP-23, carpeta 160-2504.
Carpeta CPS-2019069
Carpetas de cada establecimiento
Carpeta convenio CNV2019-007</t>
  </si>
  <si>
    <t>3201-0900-0002-0001-01</t>
  </si>
  <si>
    <t>Carpetas 160-3814, 160-3818, 3808 y aplicativo web.</t>
  </si>
  <si>
    <t xml:space="preserve">Estructuración de programa para el  mejoramiento del desempeño ambiental y productivo del sector automotriz, a trabajar conjuntamente con Cámara de Comercio de Sogamoso:
-Lanzamiento del programa y apertura de inscripciones.
-Se realizó visitas diagnósticas a 20 establecimientos vinculados al proyecto.
-Socialización a los beneficiarios del programa en tema de residuos sólidos y manejo de sustancias químicas.
-Realización de  20 visitas de seguimiento y control
-Realización de 20 visitas de verificación al plan de cumplimiento
-Realización de 3 capacitaciones a los 20 establecimientos del sector automotriz
Fortalecimiento del recurso humano a través de la contratación de una profesional para apoyar la actividad de sensibilización a la Gestión Integral de Residuos Peligrosos:  110 visitas a establecimientos generadores de residuos peligrosos de los municipios de Tunja, Duitama y Sogamoso y elaboración de los correspondientes informes de aspectos encontrados.
15 visitas a generadores de aceite de cocina usado en el municipio de Sogamoso y elaboración de los informes de aspectos encontrados.
Elaboración  de material didactico y técnico para promover la gestión adecuada de residuos peligrosos.
Se alimentó base de datos correspondiente a los Informes de Gestión de Residuos Peligrosos de (200) establecimientos del año 2018. 
Se da terminación al convenio CNV-2018008
Seguimiento a la Gestión Integral de Residuos Peligrosos a 200 establecimientos generadores del sector servicios e industrial y 180 del sector salud.
Se suscribe convenio CNV2019-007, para el desarrollo de la décima versión del programa hospital sostenible.
</t>
  </si>
  <si>
    <t>Atención de solicitudes de inscripción al registro de generadores de residuos peligrosos (62 establecimientos), revisión y transmisión de la información reportada por 375 establecimientos generadores de residuos peligrosos y requerimiento de ajuste a 34 establecimientos. 
Atención de solicitudes de inscripción al registro RUA Manufacturero (5 establecimientos),  revisión y transmisión de la información reportada por 73 establecimientos  inscritos en el registro.
Atención de solicitudes de inscripción al registro PCB (1 establecimiento), realización de mesas de trabajo con propietarios de equipos contenedores de PCB.
Descargue de sabanas de información para la verificación de la información reportada en el registro PCB.
Revisión y transmisión al IDEAM de información de lo reportado en la plataforma PCB de 53 empresas que poseen equipos generadores de aceite dieléctrico, y ajuste de la información de 8 resportes de propietarios por solicitud del IDEAM.</t>
  </si>
  <si>
    <t>DIEGO ALFREDO ROA NIÑO</t>
  </si>
  <si>
    <t>Elaboración del plan de trabajo vigencia 2019, (implementación de campaña de recolección de residuos posconsumo en el mes de julio y operativo sector automotríz en el municipio de Duitama)
Fortalecimiento del recurso humano a través de la contratación de una profesional para apoyar la actividad de sensibilización a la Gestión Integral de Residuos Peligrosos.
Desarrollo de taller de diligenciamiento de registro respel a los generadores de residuos peligrosos, en los municipios de las provincias Sugamuxi, Tundama y Centro.
Charla de sensibilización sobre la gestión integral de residuos peligrosos a funcionarios de la empresa INVERTRAC 
Reunión con profesionales de ANDI, para coordinar jornada Posconsumo, vigencia 2019.
Elaboración y envío de circulares informativas de la jornada posconsumo vigencia 2019.
Desarrollo de la jornada posconsumo 2019, 22 al 31 de julio.
Coordinación y desarrollo de operativo en el sector automotríz del municipio de Duitama los días 25, 26 y 27 de Noviembre de 2019 a 40 establecimientos.</t>
  </si>
  <si>
    <t>x</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</si>
</sst>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
    <numFmt numFmtId="184" formatCode="0.000%"/>
    <numFmt numFmtId="185" formatCode="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u val="single"/>
      <sz val="10"/>
      <color indexed="12"/>
      <name val="Arial"/>
      <family val="2"/>
    </font>
    <font>
      <u val="single"/>
      <sz val="10"/>
      <color indexed="20"/>
      <name val="Arial"/>
      <family val="2"/>
    </font>
    <font>
      <b/>
      <sz val="10"/>
      <color indexed="8"/>
      <name val="Arial"/>
      <family val="2"/>
    </font>
    <font>
      <u val="single"/>
      <sz val="10"/>
      <color theme="10"/>
      <name val="Arial"/>
      <family val="2"/>
    </font>
    <font>
      <u val="single"/>
      <sz val="10"/>
      <color theme="11"/>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3">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51" applyNumberFormat="1" applyFont="1" applyFill="1" applyBorder="1" applyAlignment="1" applyProtection="1">
      <alignment horizontal="center" vertical="center"/>
      <protection/>
    </xf>
    <xf numFmtId="1" fontId="19" fillId="0" borderId="0" xfId="51" applyNumberFormat="1" applyFont="1" applyBorder="1" applyAlignment="1" applyProtection="1">
      <alignment horizontal="right" vertical="center"/>
      <protection/>
    </xf>
    <xf numFmtId="9" fontId="0" fillId="0" borderId="10" xfId="51" applyNumberFormat="1" applyFont="1" applyBorder="1" applyAlignment="1" applyProtection="1">
      <alignment horizontal="center" vertical="center" wrapText="1"/>
      <protection/>
    </xf>
    <xf numFmtId="9" fontId="29" fillId="0" borderId="10" xfId="56"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0" fontId="19" fillId="0" borderId="16" xfId="0" applyFont="1" applyFill="1" applyBorder="1" applyAlignment="1" applyProtection="1">
      <alignment horizontal="left" vertical="center"/>
      <protection/>
    </xf>
    <xf numFmtId="9" fontId="0" fillId="0" borderId="12" xfId="56" applyFont="1" applyFill="1" applyBorder="1" applyAlignment="1" applyProtection="1">
      <alignment horizontal="center" vertical="center"/>
      <protection/>
    </xf>
    <xf numFmtId="9" fontId="0" fillId="0" borderId="12" xfId="51" applyNumberFormat="1" applyFont="1" applyFill="1" applyBorder="1" applyAlignment="1" applyProtection="1">
      <alignment horizontal="center" vertical="center"/>
      <protection/>
    </xf>
    <xf numFmtId="3" fontId="0" fillId="0" borderId="12" xfId="51" applyNumberFormat="1" applyFont="1" applyBorder="1" applyAlignment="1" applyProtection="1">
      <alignment horizontal="center" vertical="center"/>
      <protection/>
    </xf>
    <xf numFmtId="9" fontId="0" fillId="0" borderId="12" xfId="51" applyNumberFormat="1" applyFont="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49" fontId="0" fillId="0" borderId="10" xfId="51" applyNumberFormat="1" applyFont="1" applyBorder="1" applyAlignment="1" applyProtection="1">
      <alignment horizontal="justify" vertical="center" wrapText="1"/>
      <protection locked="0"/>
    </xf>
    <xf numFmtId="0" fontId="0" fillId="0" borderId="10" xfId="0" applyFont="1" applyBorder="1" applyAlignment="1" applyProtection="1">
      <alignment horizontal="left" vertical="center" wrapText="1"/>
      <protection locked="0"/>
    </xf>
    <xf numFmtId="183" fontId="29" fillId="0" borderId="10" xfId="56" applyNumberFormat="1" applyFont="1" applyBorder="1" applyAlignment="1" applyProtection="1">
      <alignment horizontal="center" vertical="center" wrapText="1"/>
      <protection locked="0"/>
    </xf>
    <xf numFmtId="3" fontId="19" fillId="0" borderId="17" xfId="0" applyNumberFormat="1" applyFont="1" applyFill="1" applyBorder="1" applyAlignment="1" applyProtection="1">
      <alignment horizontal="right" vertical="center"/>
      <protection/>
    </xf>
    <xf numFmtId="0" fontId="0" fillId="0" borderId="10" xfId="0" applyFont="1" applyBorder="1" applyAlignment="1" applyProtection="1">
      <alignment horizontal="justify" vertical="center" wrapText="1"/>
      <protection/>
    </xf>
    <xf numFmtId="9" fontId="0" fillId="0" borderId="10" xfId="56" applyFont="1" applyBorder="1" applyAlignment="1" applyProtection="1">
      <alignment horizontal="center" vertical="center" wrapText="1"/>
      <protection/>
    </xf>
    <xf numFmtId="9" fontId="0" fillId="0" borderId="10" xfId="56" applyFont="1" applyBorder="1" applyAlignment="1" applyProtection="1">
      <alignment horizontal="center" vertical="center"/>
      <protection/>
    </xf>
    <xf numFmtId="9" fontId="0" fillId="0" borderId="12" xfId="56" applyFont="1" applyBorder="1" applyAlignment="1" applyProtection="1">
      <alignment horizontal="center" vertical="center"/>
      <protection/>
    </xf>
    <xf numFmtId="3" fontId="0" fillId="0" borderId="10" xfId="0" applyNumberFormat="1" applyFont="1" applyFill="1" applyBorder="1" applyAlignment="1" applyProtection="1">
      <alignment horizontal="center" vertical="center" wrapText="1"/>
      <protection locked="0"/>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9" fontId="0" fillId="25" borderId="12" xfId="51" applyNumberFormat="1" applyFont="1" applyFill="1" applyBorder="1" applyAlignment="1" applyProtection="1">
      <alignment horizontal="center" vertical="center"/>
      <protection locked="0"/>
    </xf>
    <xf numFmtId="3" fontId="0" fillId="0" borderId="12" xfId="51" applyNumberFormat="1"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xf>
    <xf numFmtId="0" fontId="27" fillId="0" borderId="18"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49" fontId="19" fillId="0" borderId="10" xfId="51"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36" fillId="0" borderId="10" xfId="0" applyFont="1" applyBorder="1" applyAlignment="1" applyProtection="1">
      <alignment horizontal="center" vertical="center" wrapText="1"/>
      <protection/>
    </xf>
    <xf numFmtId="49" fontId="36" fillId="0" borderId="10" xfId="51" applyNumberFormat="1" applyFont="1" applyBorder="1" applyAlignment="1" applyProtection="1">
      <alignment horizontal="center" vertical="center" wrapText="1"/>
      <protection/>
    </xf>
    <xf numFmtId="0" fontId="21" fillId="0" borderId="10" xfId="0" applyFont="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0" fillId="0" borderId="10"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wrapText="1"/>
      <protection/>
    </xf>
    <xf numFmtId="1" fontId="0" fillId="0" borderId="19" xfId="0" applyNumberFormat="1"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1" fontId="0" fillId="0" borderId="29" xfId="0" applyNumberFormat="1" applyFont="1" applyFill="1" applyBorder="1" applyAlignment="1" applyProtection="1">
      <alignment horizontal="left" vertical="center" wrapText="1"/>
      <protection/>
    </xf>
    <xf numFmtId="1" fontId="0" fillId="0" borderId="30"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24"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5" xfId="0" applyNumberFormat="1" applyFont="1" applyFill="1" applyBorder="1" applyAlignment="1" applyProtection="1">
      <alignment horizontal="left" vertical="center" wrapText="1"/>
      <protection/>
    </xf>
    <xf numFmtId="14" fontId="21" fillId="0" borderId="20" xfId="0" applyNumberFormat="1"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19" fillId="16" borderId="32"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33"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14" fontId="21" fillId="0" borderId="10" xfId="0" applyNumberFormat="1" applyFont="1" applyBorder="1" applyAlignment="1" applyProtection="1">
      <alignment horizontal="center" vertical="center"/>
      <protection locked="0"/>
    </xf>
    <xf numFmtId="3" fontId="0" fillId="0" borderId="18" xfId="0" applyNumberFormat="1" applyFont="1" applyFill="1" applyBorder="1" applyAlignment="1" applyProtection="1">
      <alignment horizontal="left" vertical="center" wrapText="1"/>
      <protection/>
    </xf>
    <xf numFmtId="3" fontId="0" fillId="0" borderId="19" xfId="0" applyNumberFormat="1" applyFont="1" applyFill="1" applyBorder="1" applyAlignment="1" applyProtection="1">
      <alignment horizontal="left" vertical="center" wrapText="1"/>
      <protection/>
    </xf>
    <xf numFmtId="9" fontId="0" fillId="0" borderId="18" xfId="56" applyFont="1" applyFill="1" applyBorder="1" applyAlignment="1" applyProtection="1">
      <alignment horizontal="center" vertical="center" wrapText="1"/>
      <protection/>
    </xf>
    <xf numFmtId="9" fontId="0" fillId="0" borderId="19" xfId="56"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49" fontId="19" fillId="0" borderId="10" xfId="51" applyNumberFormat="1" applyFont="1" applyBorder="1" applyAlignment="1" applyProtection="1">
      <alignment horizontal="center" vertical="center" wrapText="1"/>
      <protection locked="0"/>
    </xf>
    <xf numFmtId="49" fontId="20" fillId="0" borderId="0" xfId="51"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34"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49" fontId="23" fillId="0" borderId="10" xfId="51" applyNumberFormat="1" applyFont="1" applyBorder="1" applyAlignment="1" applyProtection="1">
      <alignment horizontal="center" vertical="center" wrapText="1"/>
      <protection locked="0"/>
    </xf>
    <xf numFmtId="0" fontId="0" fillId="0" borderId="18"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19" fillId="0" borderId="10" xfId="0" applyFont="1" applyBorder="1" applyAlignment="1" applyProtection="1">
      <alignment horizontal="center" vertical="center" wrapText="1"/>
      <protection locked="0"/>
    </xf>
    <xf numFmtId="49" fontId="0" fillId="0" borderId="10" xfId="51"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1" fontId="0" fillId="0" borderId="18" xfId="56" applyNumberFormat="1" applyFont="1" applyFill="1" applyBorder="1" applyAlignment="1" applyProtection="1">
      <alignment horizontal="center" vertical="center" wrapText="1"/>
      <protection/>
    </xf>
    <xf numFmtId="1" fontId="0" fillId="0" borderId="19" xfId="56"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Z49"/>
  <sheetViews>
    <sheetView showGridLines="0" tabSelected="1" zoomScale="66" zoomScaleNormal="66" zoomScalePageLayoutView="0" workbookViewId="0" topLeftCell="I12">
      <selection activeCell="U15" sqref="U15"/>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24"/>
      <c r="B1" s="124"/>
      <c r="C1" s="124"/>
      <c r="D1" s="125" t="s">
        <v>19</v>
      </c>
      <c r="E1" s="125"/>
      <c r="F1" s="125"/>
      <c r="G1" s="125"/>
      <c r="H1" s="125"/>
      <c r="I1" s="125"/>
      <c r="J1" s="125"/>
      <c r="K1" s="125"/>
      <c r="L1" s="125"/>
      <c r="M1" s="125"/>
      <c r="N1" s="125"/>
      <c r="O1" s="125"/>
      <c r="P1" s="125"/>
      <c r="Q1" s="125"/>
      <c r="R1" s="125"/>
      <c r="S1" s="121" t="s">
        <v>42</v>
      </c>
      <c r="T1" s="121"/>
      <c r="U1" s="121"/>
      <c r="V1" s="121"/>
    </row>
    <row r="2" spans="1:22" ht="27.75" customHeight="1">
      <c r="A2" s="124"/>
      <c r="B2" s="124"/>
      <c r="C2" s="124"/>
      <c r="D2" s="125"/>
      <c r="E2" s="125"/>
      <c r="F2" s="125"/>
      <c r="G2" s="125"/>
      <c r="H2" s="125"/>
      <c r="I2" s="125"/>
      <c r="J2" s="125"/>
      <c r="K2" s="125"/>
      <c r="L2" s="125"/>
      <c r="M2" s="125"/>
      <c r="N2" s="125"/>
      <c r="O2" s="125"/>
      <c r="P2" s="125"/>
      <c r="Q2" s="125"/>
      <c r="R2" s="125"/>
      <c r="S2" s="122" t="s">
        <v>20</v>
      </c>
      <c r="T2" s="122"/>
      <c r="U2" s="122"/>
      <c r="V2" s="122"/>
    </row>
    <row r="3" spans="1:22" ht="19.5" customHeight="1">
      <c r="A3" s="124"/>
      <c r="B3" s="124"/>
      <c r="C3" s="124"/>
      <c r="D3" s="125" t="s">
        <v>21</v>
      </c>
      <c r="E3" s="125"/>
      <c r="F3" s="125"/>
      <c r="G3" s="125"/>
      <c r="H3" s="125"/>
      <c r="I3" s="125"/>
      <c r="J3" s="125"/>
      <c r="K3" s="125"/>
      <c r="L3" s="125"/>
      <c r="M3" s="125"/>
      <c r="N3" s="125"/>
      <c r="O3" s="125"/>
      <c r="P3" s="125"/>
      <c r="Q3" s="125"/>
      <c r="R3" s="125"/>
      <c r="S3" s="80" t="s">
        <v>22</v>
      </c>
      <c r="T3" s="81"/>
      <c r="U3" s="82"/>
      <c r="V3" s="30" t="s">
        <v>23</v>
      </c>
    </row>
    <row r="4" spans="1:22" ht="19.5" customHeight="1">
      <c r="A4" s="124"/>
      <c r="B4" s="124"/>
      <c r="C4" s="124"/>
      <c r="D4" s="125"/>
      <c r="E4" s="125"/>
      <c r="F4" s="125"/>
      <c r="G4" s="125"/>
      <c r="H4" s="125"/>
      <c r="I4" s="125"/>
      <c r="J4" s="125"/>
      <c r="K4" s="125"/>
      <c r="L4" s="125"/>
      <c r="M4" s="125"/>
      <c r="N4" s="125"/>
      <c r="O4" s="125"/>
      <c r="P4" s="125"/>
      <c r="Q4" s="125"/>
      <c r="R4" s="125"/>
      <c r="S4" s="80" t="s">
        <v>49</v>
      </c>
      <c r="T4" s="81"/>
      <c r="U4" s="82"/>
      <c r="V4" s="31">
        <v>42999</v>
      </c>
    </row>
    <row r="5" spans="1:22" ht="31.5" customHeight="1">
      <c r="A5" s="123" t="s">
        <v>50</v>
      </c>
      <c r="B5" s="123"/>
      <c r="C5" s="123"/>
      <c r="D5" s="123"/>
      <c r="E5" s="123"/>
      <c r="F5" s="123"/>
      <c r="G5" s="123"/>
      <c r="H5" s="123"/>
      <c r="I5" s="123"/>
      <c r="J5" s="123"/>
      <c r="K5" s="123"/>
      <c r="L5" s="123"/>
      <c r="M5" s="123"/>
      <c r="N5" s="123"/>
      <c r="O5" s="123"/>
      <c r="P5" s="123"/>
      <c r="Q5" s="123"/>
      <c r="R5" s="123"/>
      <c r="S5" s="123"/>
      <c r="T5" s="123"/>
      <c r="U5" s="123"/>
      <c r="V5" s="123"/>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2"/>
      <c r="B10" s="15"/>
      <c r="C10" s="15"/>
      <c r="D10" s="15"/>
      <c r="E10" s="15"/>
      <c r="F10" s="15"/>
      <c r="G10" s="14"/>
      <c r="H10" s="15"/>
      <c r="I10" s="15"/>
      <c r="J10" s="15"/>
      <c r="K10" s="15"/>
      <c r="L10" s="15"/>
      <c r="M10" s="5"/>
      <c r="N10" s="5"/>
      <c r="O10" s="5"/>
      <c r="P10" s="5"/>
      <c r="Q10" s="5"/>
      <c r="R10" s="4"/>
      <c r="S10" s="4"/>
      <c r="T10" s="4"/>
      <c r="U10" s="4"/>
    </row>
    <row r="11" spans="1:22" ht="36" customHeight="1" thickBot="1">
      <c r="A11" s="126" t="s">
        <v>8</v>
      </c>
      <c r="B11" s="127"/>
      <c r="C11" s="127"/>
      <c r="D11" s="139" t="s">
        <v>51</v>
      </c>
      <c r="E11" s="140"/>
      <c r="F11" s="140"/>
      <c r="G11" s="141"/>
      <c r="H11" s="36" t="s">
        <v>5</v>
      </c>
      <c r="I11" s="37" t="s">
        <v>6</v>
      </c>
      <c r="J11" s="27"/>
      <c r="K11" s="146" t="s">
        <v>24</v>
      </c>
      <c r="L11" s="147"/>
      <c r="M11" s="75" t="s">
        <v>43</v>
      </c>
      <c r="N11" s="75"/>
      <c r="O11" s="75"/>
      <c r="P11" s="75"/>
      <c r="Q11" s="152" t="s">
        <v>67</v>
      </c>
      <c r="R11" s="152"/>
      <c r="S11" s="29"/>
      <c r="T11" s="29"/>
      <c r="U11" s="29"/>
      <c r="V11" s="29"/>
    </row>
    <row r="12" spans="1:22" ht="27.75" customHeight="1">
      <c r="A12" s="131" t="s">
        <v>29</v>
      </c>
      <c r="B12" s="132"/>
      <c r="C12" s="132"/>
      <c r="D12" s="88" t="s">
        <v>52</v>
      </c>
      <c r="E12" s="89"/>
      <c r="F12" s="89"/>
      <c r="G12" s="90"/>
      <c r="H12" s="34" t="s">
        <v>7</v>
      </c>
      <c r="I12" s="35">
        <v>93011781</v>
      </c>
      <c r="J12" s="16"/>
      <c r="K12" s="148"/>
      <c r="L12" s="149"/>
      <c r="M12" s="65" t="s">
        <v>72</v>
      </c>
      <c r="N12" s="65" t="s">
        <v>1</v>
      </c>
      <c r="O12" s="65" t="s">
        <v>2</v>
      </c>
      <c r="P12" s="65" t="s">
        <v>3</v>
      </c>
      <c r="Q12" s="152"/>
      <c r="R12" s="152"/>
      <c r="S12" s="6"/>
      <c r="T12" s="6"/>
      <c r="U12" s="6"/>
      <c r="V12" s="6"/>
    </row>
    <row r="13" spans="1:22" ht="15.75" customHeight="1">
      <c r="A13" s="109"/>
      <c r="B13" s="110"/>
      <c r="C13" s="110"/>
      <c r="D13" s="91"/>
      <c r="E13" s="92"/>
      <c r="F13" s="92"/>
      <c r="G13" s="93"/>
      <c r="H13" s="17" t="s">
        <v>9</v>
      </c>
      <c r="I13" s="33" t="s">
        <v>10</v>
      </c>
      <c r="J13" s="16"/>
      <c r="K13" s="150"/>
      <c r="L13" s="151"/>
      <c r="M13" s="66"/>
      <c r="N13" s="66"/>
      <c r="O13" s="66"/>
      <c r="P13" s="67" t="s">
        <v>83</v>
      </c>
      <c r="Q13" s="152"/>
      <c r="R13" s="152"/>
      <c r="S13" s="6"/>
      <c r="T13" s="6"/>
      <c r="U13" s="6"/>
      <c r="V13" s="6"/>
    </row>
    <row r="14" spans="1:22" ht="15.75" customHeight="1">
      <c r="A14" s="109"/>
      <c r="B14" s="110"/>
      <c r="C14" s="110"/>
      <c r="D14" s="94"/>
      <c r="E14" s="95"/>
      <c r="F14" s="95"/>
      <c r="G14" s="96"/>
      <c r="H14" s="17" t="s">
        <v>11</v>
      </c>
      <c r="I14" s="33" t="s">
        <v>10</v>
      </c>
      <c r="J14" s="19"/>
      <c r="K14" s="18"/>
      <c r="L14" s="20"/>
      <c r="M14" s="120"/>
      <c r="N14" s="120"/>
      <c r="O14" s="120"/>
      <c r="P14" s="120"/>
      <c r="Q14" s="120"/>
      <c r="R14" s="120"/>
      <c r="S14" s="120"/>
      <c r="T14" s="120"/>
      <c r="U14" s="120"/>
      <c r="V14" s="120"/>
    </row>
    <row r="15" spans="1:22" ht="37.5" customHeight="1">
      <c r="A15" s="109" t="s">
        <v>47</v>
      </c>
      <c r="B15" s="110"/>
      <c r="C15" s="110"/>
      <c r="D15" s="134" t="s">
        <v>53</v>
      </c>
      <c r="E15" s="135"/>
      <c r="F15" s="135"/>
      <c r="G15" s="136"/>
      <c r="H15" s="17" t="s">
        <v>12</v>
      </c>
      <c r="I15" s="33"/>
      <c r="J15" s="19"/>
      <c r="K15" s="18"/>
      <c r="L15" s="20"/>
      <c r="M15" s="6"/>
      <c r="N15" s="6"/>
      <c r="O15" s="6"/>
      <c r="P15" s="6"/>
      <c r="Q15" s="6"/>
      <c r="R15" s="6"/>
      <c r="S15" s="6"/>
      <c r="T15" s="6"/>
      <c r="U15" s="6"/>
      <c r="V15" s="6"/>
    </row>
    <row r="16" spans="1:22" ht="15.75" customHeight="1">
      <c r="A16" s="109" t="s">
        <v>0</v>
      </c>
      <c r="B16" s="110"/>
      <c r="C16" s="110"/>
      <c r="D16" s="97" t="s">
        <v>54</v>
      </c>
      <c r="E16" s="98"/>
      <c r="F16" s="98"/>
      <c r="G16" s="99"/>
      <c r="H16" s="17" t="s">
        <v>13</v>
      </c>
      <c r="I16" s="33" t="s">
        <v>10</v>
      </c>
      <c r="J16" s="19"/>
      <c r="K16" s="18"/>
      <c r="L16" s="20"/>
      <c r="M16" s="6"/>
      <c r="N16" s="6"/>
      <c r="O16" s="6"/>
      <c r="P16" s="6"/>
      <c r="Q16" s="6"/>
      <c r="R16" s="6"/>
      <c r="S16" s="6"/>
      <c r="T16" s="6"/>
      <c r="U16" s="6"/>
      <c r="V16" s="6"/>
    </row>
    <row r="17" spans="1:22" ht="15.75" customHeight="1">
      <c r="A17" s="109"/>
      <c r="B17" s="110"/>
      <c r="C17" s="110"/>
      <c r="D17" s="91"/>
      <c r="E17" s="92"/>
      <c r="F17" s="92"/>
      <c r="G17" s="93"/>
      <c r="H17" s="17" t="s">
        <v>31</v>
      </c>
      <c r="I17" s="33" t="s">
        <v>10</v>
      </c>
      <c r="J17" s="19"/>
      <c r="K17" s="18"/>
      <c r="L17" s="20"/>
      <c r="M17" s="6"/>
      <c r="N17" s="6"/>
      <c r="O17" s="6"/>
      <c r="P17" s="6"/>
      <c r="Q17" s="6"/>
      <c r="R17" s="6"/>
      <c r="S17" s="6"/>
      <c r="T17" s="6"/>
      <c r="U17" s="6"/>
      <c r="V17" s="6"/>
    </row>
    <row r="18" spans="1:22" ht="15.75" customHeight="1">
      <c r="A18" s="109"/>
      <c r="B18" s="110"/>
      <c r="C18" s="110"/>
      <c r="D18" s="94"/>
      <c r="E18" s="95"/>
      <c r="F18" s="95"/>
      <c r="G18" s="96"/>
      <c r="H18" s="17" t="s">
        <v>32</v>
      </c>
      <c r="I18" s="33" t="s">
        <v>10</v>
      </c>
      <c r="J18" s="19"/>
      <c r="K18" s="18"/>
      <c r="L18" s="20"/>
      <c r="M18" s="6"/>
      <c r="N18" s="6"/>
      <c r="O18" s="6"/>
      <c r="P18" s="6"/>
      <c r="Q18" s="6"/>
      <c r="R18" s="6"/>
      <c r="S18" s="6"/>
      <c r="T18" s="6"/>
      <c r="U18" s="6"/>
      <c r="V18" s="6"/>
    </row>
    <row r="19" spans="1:22" ht="15.75" customHeight="1">
      <c r="A19" s="109" t="s">
        <v>30</v>
      </c>
      <c r="B19" s="110"/>
      <c r="C19" s="110"/>
      <c r="D19" s="100" t="s">
        <v>77</v>
      </c>
      <c r="E19" s="101"/>
      <c r="F19" s="101"/>
      <c r="G19" s="102"/>
      <c r="H19" s="17" t="s">
        <v>33</v>
      </c>
      <c r="I19" s="33" t="s">
        <v>10</v>
      </c>
      <c r="J19" s="19"/>
      <c r="K19" s="18"/>
      <c r="L19" s="20"/>
      <c r="M19" s="6"/>
      <c r="N19" s="6"/>
      <c r="O19" s="6"/>
      <c r="P19" s="6"/>
      <c r="Q19" s="6"/>
      <c r="R19" s="6"/>
      <c r="S19" s="6"/>
      <c r="T19" s="6"/>
      <c r="U19" s="6"/>
      <c r="V19" s="6"/>
    </row>
    <row r="20" spans="1:22" ht="15.75" customHeight="1">
      <c r="A20" s="109"/>
      <c r="B20" s="110"/>
      <c r="C20" s="110"/>
      <c r="D20" s="103"/>
      <c r="E20" s="104"/>
      <c r="F20" s="104"/>
      <c r="G20" s="105"/>
      <c r="H20" s="17" t="s">
        <v>34</v>
      </c>
      <c r="I20" s="33" t="s">
        <v>10</v>
      </c>
      <c r="J20" s="19"/>
      <c r="K20" s="18"/>
      <c r="L20" s="20"/>
      <c r="M20" s="6"/>
      <c r="N20" s="6"/>
      <c r="O20" s="6"/>
      <c r="P20" s="6"/>
      <c r="Q20" s="6"/>
      <c r="R20" s="6"/>
      <c r="S20" s="6"/>
      <c r="T20" s="6"/>
      <c r="U20" s="6"/>
      <c r="V20" s="6"/>
    </row>
    <row r="21" spans="1:22" ht="15.75" customHeight="1">
      <c r="A21" s="111"/>
      <c r="B21" s="112"/>
      <c r="C21" s="112"/>
      <c r="D21" s="103"/>
      <c r="E21" s="104"/>
      <c r="F21" s="104"/>
      <c r="G21" s="105"/>
      <c r="H21" s="50" t="s">
        <v>73</v>
      </c>
      <c r="I21" s="59">
        <f>SUM(I12:I20)</f>
        <v>93011781</v>
      </c>
      <c r="J21" s="19"/>
      <c r="K21" s="18"/>
      <c r="L21" s="20"/>
      <c r="M21" s="6"/>
      <c r="N21" s="6"/>
      <c r="O21" s="6"/>
      <c r="P21" s="6"/>
      <c r="Q21" s="6"/>
      <c r="R21" s="6"/>
      <c r="S21" s="6"/>
      <c r="T21" s="6"/>
      <c r="U21" s="6"/>
      <c r="V21" s="6"/>
    </row>
    <row r="22" spans="1:23" ht="30.75" customHeight="1">
      <c r="A22" s="75" t="s">
        <v>74</v>
      </c>
      <c r="B22" s="76" t="s">
        <v>40</v>
      </c>
      <c r="C22" s="76"/>
      <c r="D22" s="76"/>
      <c r="E22" s="76"/>
      <c r="F22" s="76"/>
      <c r="G22" s="77" t="s">
        <v>41</v>
      </c>
      <c r="H22" s="75" t="s">
        <v>71</v>
      </c>
      <c r="I22" s="75"/>
      <c r="J22" s="78" t="s">
        <v>70</v>
      </c>
      <c r="K22" s="76" t="s">
        <v>39</v>
      </c>
      <c r="L22" s="76"/>
      <c r="M22" s="138" t="s">
        <v>69</v>
      </c>
      <c r="N22" s="138"/>
      <c r="O22" s="138" t="s">
        <v>68</v>
      </c>
      <c r="P22" s="138"/>
      <c r="Q22" s="76" t="s">
        <v>26</v>
      </c>
      <c r="R22" s="137" t="s">
        <v>27</v>
      </c>
      <c r="S22" s="74" t="s">
        <v>28</v>
      </c>
      <c r="T22" s="137" t="s">
        <v>45</v>
      </c>
      <c r="U22" s="74" t="s">
        <v>46</v>
      </c>
      <c r="V22" s="119" t="s">
        <v>37</v>
      </c>
      <c r="W22" s="144" t="s">
        <v>48</v>
      </c>
    </row>
    <row r="23" spans="1:23" ht="12.75" customHeight="1">
      <c r="A23" s="75"/>
      <c r="B23" s="76"/>
      <c r="C23" s="76"/>
      <c r="D23" s="76"/>
      <c r="E23" s="76"/>
      <c r="F23" s="76"/>
      <c r="G23" s="77"/>
      <c r="H23" s="75"/>
      <c r="I23" s="75"/>
      <c r="J23" s="78"/>
      <c r="K23" s="76"/>
      <c r="L23" s="76"/>
      <c r="M23" s="133" t="s">
        <v>25</v>
      </c>
      <c r="N23" s="74" t="s">
        <v>18</v>
      </c>
      <c r="O23" s="133" t="s">
        <v>25</v>
      </c>
      <c r="P23" s="74" t="s">
        <v>18</v>
      </c>
      <c r="Q23" s="76"/>
      <c r="R23" s="137"/>
      <c r="S23" s="74"/>
      <c r="T23" s="137"/>
      <c r="U23" s="74"/>
      <c r="V23" s="119"/>
      <c r="W23" s="145"/>
    </row>
    <row r="24" spans="1:23" ht="30.75" customHeight="1">
      <c r="A24" s="75"/>
      <c r="B24" s="76"/>
      <c r="C24" s="76"/>
      <c r="D24" s="76"/>
      <c r="E24" s="76"/>
      <c r="F24" s="76"/>
      <c r="G24" s="77"/>
      <c r="H24" s="75"/>
      <c r="I24" s="75"/>
      <c r="J24" s="78"/>
      <c r="K24" s="76"/>
      <c r="L24" s="76"/>
      <c r="M24" s="133"/>
      <c r="N24" s="74"/>
      <c r="O24" s="133"/>
      <c r="P24" s="74"/>
      <c r="Q24" s="76"/>
      <c r="R24" s="137"/>
      <c r="S24" s="74"/>
      <c r="T24" s="137"/>
      <c r="U24" s="74"/>
      <c r="V24" s="119"/>
      <c r="W24" s="145"/>
    </row>
    <row r="25" spans="1:24" ht="199.5" customHeight="1">
      <c r="A25" s="49">
        <v>1</v>
      </c>
      <c r="B25" s="128" t="s">
        <v>58</v>
      </c>
      <c r="C25" s="129"/>
      <c r="D25" s="129"/>
      <c r="E25" s="129"/>
      <c r="F25" s="130"/>
      <c r="G25" s="60" t="s">
        <v>55</v>
      </c>
      <c r="H25" s="86">
        <v>2</v>
      </c>
      <c r="I25" s="87"/>
      <c r="J25" s="55">
        <v>2</v>
      </c>
      <c r="K25" s="114" t="s">
        <v>61</v>
      </c>
      <c r="L25" s="115"/>
      <c r="M25" s="58">
        <v>2</v>
      </c>
      <c r="N25" s="61">
        <f>+M25/H25</f>
        <v>1</v>
      </c>
      <c r="O25" s="58">
        <f>M25</f>
        <v>2</v>
      </c>
      <c r="P25" s="43">
        <f>O25/J25</f>
        <v>1</v>
      </c>
      <c r="Q25" s="45">
        <v>84556110</v>
      </c>
      <c r="R25" s="46">
        <v>84802746</v>
      </c>
      <c r="S25" s="43">
        <f>R25/Q25</f>
        <v>1.0029168323850282</v>
      </c>
      <c r="T25" s="64">
        <v>58698746</v>
      </c>
      <c r="U25" s="62">
        <f>T25/Q25</f>
        <v>0.6941987515745461</v>
      </c>
      <c r="V25" s="56" t="s">
        <v>79</v>
      </c>
      <c r="W25" s="57" t="s">
        <v>76</v>
      </c>
      <c r="X25" s="1">
        <f>65000000*4/1000</f>
        <v>260000</v>
      </c>
    </row>
    <row r="26" spans="1:26" ht="199.5" customHeight="1">
      <c r="A26" s="49">
        <v>2</v>
      </c>
      <c r="B26" s="128" t="s">
        <v>59</v>
      </c>
      <c r="C26" s="129"/>
      <c r="D26" s="129"/>
      <c r="E26" s="129"/>
      <c r="F26" s="130"/>
      <c r="G26" s="60" t="s">
        <v>56</v>
      </c>
      <c r="H26" s="116">
        <v>1</v>
      </c>
      <c r="I26" s="117"/>
      <c r="J26" s="25">
        <v>1</v>
      </c>
      <c r="K26" s="114" t="s">
        <v>62</v>
      </c>
      <c r="L26" s="115"/>
      <c r="M26" s="44">
        <v>1</v>
      </c>
      <c r="N26" s="61">
        <f>+M26/H26</f>
        <v>1</v>
      </c>
      <c r="O26" s="44">
        <f>M26</f>
        <v>1</v>
      </c>
      <c r="P26" s="43">
        <f>O26/J26</f>
        <v>1</v>
      </c>
      <c r="Q26" s="45">
        <v>0</v>
      </c>
      <c r="R26" s="46"/>
      <c r="S26" s="43" t="e">
        <f>R26/Q26</f>
        <v>#DIV/0!</v>
      </c>
      <c r="T26" s="64"/>
      <c r="U26" s="62" t="e">
        <f>T26/Q26</f>
        <v>#DIV/0!</v>
      </c>
      <c r="V26" s="56" t="s">
        <v>80</v>
      </c>
      <c r="W26" s="57" t="s">
        <v>78</v>
      </c>
      <c r="Y26" s="1">
        <f>100/12</f>
        <v>8.333333333333334</v>
      </c>
      <c r="Z26" s="1">
        <f>Y26*11</f>
        <v>91.66666666666667</v>
      </c>
    </row>
    <row r="27" spans="1:23" ht="199.5" customHeight="1">
      <c r="A27" s="49">
        <v>3</v>
      </c>
      <c r="B27" s="128" t="s">
        <v>60</v>
      </c>
      <c r="C27" s="129"/>
      <c r="D27" s="129"/>
      <c r="E27" s="129"/>
      <c r="F27" s="130"/>
      <c r="G27" s="60" t="s">
        <v>57</v>
      </c>
      <c r="H27" s="142">
        <v>2</v>
      </c>
      <c r="I27" s="143"/>
      <c r="J27" s="55">
        <v>2</v>
      </c>
      <c r="K27" s="114" t="s">
        <v>63</v>
      </c>
      <c r="L27" s="115"/>
      <c r="M27" s="58">
        <v>2</v>
      </c>
      <c r="N27" s="61">
        <f>+M27/H27</f>
        <v>1</v>
      </c>
      <c r="O27" s="58">
        <f>M27</f>
        <v>2</v>
      </c>
      <c r="P27" s="43">
        <f>O27/J27</f>
        <v>1</v>
      </c>
      <c r="Q27" s="45">
        <v>8455671</v>
      </c>
      <c r="R27" s="46">
        <v>1288246</v>
      </c>
      <c r="S27" s="43">
        <f>R27/Q27</f>
        <v>0.1523529002015334</v>
      </c>
      <c r="T27" s="64">
        <v>1288246</v>
      </c>
      <c r="U27" s="62">
        <f>T27/Q27</f>
        <v>0.1523529002015334</v>
      </c>
      <c r="V27" s="56" t="s">
        <v>82</v>
      </c>
      <c r="W27" s="57" t="s">
        <v>75</v>
      </c>
    </row>
    <row r="28" spans="2:21" s="21" customFormat="1" ht="30.75" customHeight="1">
      <c r="B28" s="71"/>
      <c r="C28" s="71"/>
      <c r="D28" s="39"/>
      <c r="E28" s="32"/>
      <c r="F28" s="40"/>
      <c r="G28" s="118"/>
      <c r="H28" s="118"/>
      <c r="K28" s="47"/>
      <c r="L28" s="47"/>
      <c r="M28" s="48" t="s">
        <v>4</v>
      </c>
      <c r="N28" s="51">
        <f>AVERAGE(N25:N27)</f>
        <v>1</v>
      </c>
      <c r="O28" s="68"/>
      <c r="P28" s="52">
        <f>AVERAGE(P25:P27)</f>
        <v>1</v>
      </c>
      <c r="Q28" s="53">
        <f>SUM(Q25:Q27)</f>
        <v>93011781</v>
      </c>
      <c r="R28" s="69">
        <f>SUM(R25:R27)</f>
        <v>86090992</v>
      </c>
      <c r="S28" s="54">
        <f>R28/Q28</f>
        <v>0.9255923397488754</v>
      </c>
      <c r="T28" s="70">
        <f>SUM(T25:T27)</f>
        <v>59986992</v>
      </c>
      <c r="U28" s="63">
        <f>T28/Q28</f>
        <v>0.6449397200554626</v>
      </c>
    </row>
    <row r="29" spans="2:19" s="21" customFormat="1" ht="30.75" customHeight="1">
      <c r="B29" s="83" t="s">
        <v>36</v>
      </c>
      <c r="C29" s="83"/>
      <c r="D29" s="38">
        <v>0</v>
      </c>
      <c r="F29" s="22" t="s">
        <v>35</v>
      </c>
      <c r="G29" s="84">
        <v>43403</v>
      </c>
      <c r="H29" s="85"/>
      <c r="M29" s="28"/>
      <c r="N29" s="41"/>
      <c r="O29" s="23"/>
      <c r="P29" s="23"/>
      <c r="Q29" s="42"/>
      <c r="R29" s="42"/>
      <c r="S29" s="24"/>
    </row>
    <row r="30" spans="18:19" ht="12.75">
      <c r="R30" s="9"/>
      <c r="S30" s="9"/>
    </row>
    <row r="31" spans="18:19" ht="12.75">
      <c r="R31" s="9"/>
      <c r="S31" s="9"/>
    </row>
    <row r="32" spans="1:22" s="11" customFormat="1" ht="21.75" customHeight="1">
      <c r="A32" s="1"/>
      <c r="B32" s="10"/>
      <c r="C32" s="79" t="s">
        <v>38</v>
      </c>
      <c r="D32" s="79"/>
      <c r="E32" s="79"/>
      <c r="F32" s="79"/>
      <c r="G32" s="79"/>
      <c r="H32" s="79"/>
      <c r="I32" s="79"/>
      <c r="J32" s="79"/>
      <c r="K32" s="79"/>
      <c r="L32" s="79"/>
      <c r="M32" s="107" t="s">
        <v>44</v>
      </c>
      <c r="N32" s="107"/>
      <c r="O32" s="107"/>
      <c r="P32" s="107"/>
      <c r="Q32" s="107"/>
      <c r="R32" s="107"/>
      <c r="S32" s="107"/>
      <c r="T32" s="107"/>
      <c r="U32" s="107"/>
      <c r="V32" s="108"/>
    </row>
    <row r="33" spans="1:22" s="11" customFormat="1" ht="29.25" customHeight="1">
      <c r="A33" s="72" t="s">
        <v>15</v>
      </c>
      <c r="B33" s="73"/>
      <c r="C33" s="79" t="s">
        <v>64</v>
      </c>
      <c r="D33" s="79"/>
      <c r="E33" s="79"/>
      <c r="F33" s="79"/>
      <c r="G33" s="79"/>
      <c r="H33" s="79"/>
      <c r="I33" s="79"/>
      <c r="J33" s="79"/>
      <c r="K33" s="79"/>
      <c r="L33" s="79"/>
      <c r="M33" s="107" t="s">
        <v>81</v>
      </c>
      <c r="N33" s="107"/>
      <c r="O33" s="107"/>
      <c r="P33" s="107"/>
      <c r="Q33" s="107"/>
      <c r="R33" s="107"/>
      <c r="S33" s="107"/>
      <c r="T33" s="107"/>
      <c r="U33" s="107"/>
      <c r="V33" s="108"/>
    </row>
    <row r="34" spans="1:22" ht="29.25" customHeight="1">
      <c r="A34" s="72" t="s">
        <v>14</v>
      </c>
      <c r="B34" s="73"/>
      <c r="C34" s="79"/>
      <c r="D34" s="79"/>
      <c r="E34" s="79"/>
      <c r="F34" s="79"/>
      <c r="G34" s="79"/>
      <c r="H34" s="79"/>
      <c r="I34" s="79"/>
      <c r="J34" s="79"/>
      <c r="K34" s="79"/>
      <c r="L34" s="79"/>
      <c r="M34" s="107"/>
      <c r="N34" s="107"/>
      <c r="O34" s="107"/>
      <c r="P34" s="107"/>
      <c r="Q34" s="107"/>
      <c r="R34" s="107"/>
      <c r="S34" s="107"/>
      <c r="T34" s="107"/>
      <c r="U34" s="107"/>
      <c r="V34" s="108"/>
    </row>
    <row r="35" spans="1:22" ht="29.25" customHeight="1">
      <c r="A35" s="72" t="s">
        <v>16</v>
      </c>
      <c r="B35" s="73"/>
      <c r="C35" s="79" t="s">
        <v>65</v>
      </c>
      <c r="D35" s="79"/>
      <c r="E35" s="79"/>
      <c r="F35" s="79"/>
      <c r="G35" s="79"/>
      <c r="H35" s="79"/>
      <c r="I35" s="79"/>
      <c r="J35" s="79"/>
      <c r="K35" s="79"/>
      <c r="L35" s="79"/>
      <c r="M35" s="107" t="s">
        <v>66</v>
      </c>
      <c r="N35" s="107"/>
      <c r="O35" s="107"/>
      <c r="P35" s="107"/>
      <c r="Q35" s="107"/>
      <c r="R35" s="107"/>
      <c r="S35" s="107"/>
      <c r="T35" s="107"/>
      <c r="U35" s="107"/>
      <c r="V35" s="108"/>
    </row>
    <row r="36" spans="1:22" ht="29.25" customHeight="1">
      <c r="A36" s="72" t="s">
        <v>17</v>
      </c>
      <c r="B36" s="73"/>
      <c r="C36" s="113">
        <v>43830</v>
      </c>
      <c r="D36" s="79"/>
      <c r="E36" s="79"/>
      <c r="F36" s="79"/>
      <c r="G36" s="79"/>
      <c r="H36" s="79"/>
      <c r="I36" s="79"/>
      <c r="J36" s="79"/>
      <c r="K36" s="79"/>
      <c r="L36" s="79"/>
      <c r="M36" s="106">
        <f>+C36</f>
        <v>43830</v>
      </c>
      <c r="N36" s="107"/>
      <c r="O36" s="107"/>
      <c r="P36" s="107"/>
      <c r="Q36" s="107"/>
      <c r="R36" s="107"/>
      <c r="S36" s="107"/>
      <c r="T36" s="107"/>
      <c r="U36" s="107"/>
      <c r="V36" s="108"/>
    </row>
    <row r="49" ht="12.75">
      <c r="K49" s="26"/>
    </row>
  </sheetData>
  <sheetProtection password="CCD1" sheet="1" deleteColumns="0" deleteRows="0"/>
  <mergeCells count="68">
    <mergeCell ref="R22:R24"/>
    <mergeCell ref="D11:G11"/>
    <mergeCell ref="B26:F26"/>
    <mergeCell ref="H27:I27"/>
    <mergeCell ref="B27:F27"/>
    <mergeCell ref="W22:W24"/>
    <mergeCell ref="U22:U24"/>
    <mergeCell ref="K11:L13"/>
    <mergeCell ref="Q11:R13"/>
    <mergeCell ref="O22:P22"/>
    <mergeCell ref="M23:M24"/>
    <mergeCell ref="O23:O24"/>
    <mergeCell ref="A15:C15"/>
    <mergeCell ref="D15:G15"/>
    <mergeCell ref="M34:V34"/>
    <mergeCell ref="A34:B34"/>
    <mergeCell ref="T22:T24"/>
    <mergeCell ref="K25:L25"/>
    <mergeCell ref="P23:P24"/>
    <mergeCell ref="M22:N22"/>
    <mergeCell ref="K26:L26"/>
    <mergeCell ref="B25:F25"/>
    <mergeCell ref="M35:V35"/>
    <mergeCell ref="D3:R4"/>
    <mergeCell ref="M11:P11"/>
    <mergeCell ref="A12:C14"/>
    <mergeCell ref="C34:L34"/>
    <mergeCell ref="M32:V32"/>
    <mergeCell ref="N23:N24"/>
    <mergeCell ref="M33:V33"/>
    <mergeCell ref="M14:V14"/>
    <mergeCell ref="A16:C18"/>
    <mergeCell ref="S1:V1"/>
    <mergeCell ref="S2:V2"/>
    <mergeCell ref="A5:V5"/>
    <mergeCell ref="A1:C4"/>
    <mergeCell ref="D1:R2"/>
    <mergeCell ref="A11:C11"/>
    <mergeCell ref="M36:V36"/>
    <mergeCell ref="A19:C21"/>
    <mergeCell ref="A33:B33"/>
    <mergeCell ref="C36:L36"/>
    <mergeCell ref="C32:L32"/>
    <mergeCell ref="K27:L27"/>
    <mergeCell ref="H26:I26"/>
    <mergeCell ref="G28:H28"/>
    <mergeCell ref="C35:L35"/>
    <mergeCell ref="V22:V24"/>
    <mergeCell ref="C33:L33"/>
    <mergeCell ref="S4:U4"/>
    <mergeCell ref="S3:U3"/>
    <mergeCell ref="B29:C29"/>
    <mergeCell ref="G29:H29"/>
    <mergeCell ref="H25:I25"/>
    <mergeCell ref="Q22:Q24"/>
    <mergeCell ref="D12:G14"/>
    <mergeCell ref="D16:G18"/>
    <mergeCell ref="D19:G21"/>
    <mergeCell ref="B28:C28"/>
    <mergeCell ref="A36:B36"/>
    <mergeCell ref="A35:B35"/>
    <mergeCell ref="S22:S24"/>
    <mergeCell ref="A22:A24"/>
    <mergeCell ref="B22:F24"/>
    <mergeCell ref="G22:G24"/>
    <mergeCell ref="H22:I24"/>
    <mergeCell ref="J22:J24"/>
    <mergeCell ref="K22:L2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2020-02-06T19:38:53Z</dcterms:modified>
  <cp:category/>
  <cp:version/>
  <cp:contentType/>
  <cp:contentStatus/>
</cp:coreProperties>
</file>