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<sst xmlns="http://schemas.openxmlformats.org/spreadsheetml/2006/main" count="88" uniqueCount="79">
  <si>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</si>
  <si>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</si>
  <si>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</si>
  <si>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</si>
  <si>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</si>
  <si>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</si>
  <si>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</si>
  <si>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</si>
  <si>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</si>
  <si>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</si>
  <si>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</si>
  <si>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</si>
  <si>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</si>
  <si>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</si>
  <si>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</si>
  <si>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</si>
  <si>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</si>
  <si>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</si>
  <si>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</si>
  <si>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</si>
  <si>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</si>
  <si>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</si>
  <si>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</si>
  <si>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</si>
  <si>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</si>
  <si>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</si>
  <si>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</si>
  <si>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</si>
  <si>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</si>
  <si>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</si>
  <si>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</si>
  <si>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</si>
  <si>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</si>
  <si>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</si>
  <si>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</si>
  <si>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</si>
  <si>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</si>
  <si>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</si>
  <si>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</si>
  <si>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</si>
  <si>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</si>
  <si>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</si>
  <si>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</si>
  <si>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</si>
  <si>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</si>
  <si>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</si>
  <si>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</si>
  <si>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</si>
  <si>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</si>
  <si>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</si>
  <si>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</si>
  <si>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</si>
  <si>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</si>
  <si>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BERTHA CRUZ FORERO</t>
  </si>
  <si>
    <t>Sudbirectora de Recursos Naturales</t>
  </si>
  <si>
    <t>FORTALECIMIENTO DEL SINA PARA LA GESTIÓN AMBIENTAL</t>
  </si>
  <si>
    <t>Fortalecimiento Interno</t>
  </si>
  <si>
    <t xml:space="preserve">Redes de Monitoreo y Calidad Ambiental  </t>
  </si>
  <si>
    <t>Monitoreo Calidad del agua</t>
  </si>
  <si>
    <t>3204-0900-0001-0002-04</t>
  </si>
  <si>
    <t>Operación, mantenimiento y calibración de las estaciones de monitoreo de calidad del agua</t>
  </si>
  <si>
    <t>Reporte de la información al SIAC Agua</t>
  </si>
  <si>
    <t xml:space="preserve">Operación y mantenimiento de estaciones de calidad del agua </t>
  </si>
  <si>
    <t>Reporte de la informacion al SIAC Agua</t>
  </si>
  <si>
    <t xml:space="preserve">14 Estaciones en operación </t>
  </si>
  <si>
    <t>Porcentaje de estaciones de monitoreo de calidad del agua en operación</t>
  </si>
  <si>
    <t xml:space="preserve">Porcentaje de actualización y reporte de la información 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</si>
  <si>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</si>
  <si>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</si>
  <si>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</si>
  <si>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</si>
  <si>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</si>
  <si>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r>
      <t xml:space="preserve">Carpetas contractuales:
</t>
    </r>
    <r>
      <rPr>
        <sz val="10"/>
        <rFont val="Arial"/>
        <family val="2"/>
      </rPr>
      <t>CPS 2019024- Tecnologo Quimico 
CPS 2019036- Tecnico electromecanico  
CPS 2019021-Quimico de alimentos 
CPS 2019021-Ingeniero de sistemas</t>
    </r>
  </si>
  <si>
    <t>100/X=(12/2)*(14/13,5)</t>
  </si>
  <si>
    <t>Total</t>
  </si>
  <si>
    <t>MARZO</t>
  </si>
  <si>
    <t xml:space="preserve">Reportes de campañas y monitoreo a cuencas y lago de Tota </t>
  </si>
  <si>
    <t>X</t>
  </si>
  <si>
    <r>
      <t xml:space="preserve">Contratacion de personal perteneciente al grupo de red de monitoreo de calidad ambiental:
</t>
    </r>
    <r>
      <rPr>
        <sz val="10"/>
        <rFont val="Arial"/>
        <family val="2"/>
      </rPr>
      <t xml:space="preserve">CPS 2019024- Tecnologo Quimico 
CPS 2019036- Tecnico electromecanico  
CPS 2019021-Quimico de alimentos 
CPS 2019021-Ingeniero de sistemas
CDS 2019150- Plataforma MAIGRAI
CDC 201955- Consumibles estaciones
CPS 2019 014- Conductor
</t>
    </r>
    <r>
      <rPr>
        <b/>
        <sz val="10"/>
        <rFont val="Arial"/>
        <family val="2"/>
      </rPr>
      <t xml:space="preserve">Acciones Realizadas por el personal: 
Profesional Universitario G8 - SARN : </t>
    </r>
    <r>
      <rPr>
        <sz val="10"/>
        <rFont val="Arial"/>
        <family val="2"/>
      </rPr>
      <t xml:space="preserve">Gestion en la contratacion del personal requerido para la estaciones.
</t>
    </r>
    <r>
      <rPr>
        <b/>
        <sz val="10"/>
        <rFont val="Arial"/>
        <family val="2"/>
      </rPr>
      <t xml:space="preserve">Contratistas: 
Ingeniero quimico Grado 10: </t>
    </r>
    <r>
      <rPr>
        <sz val="10"/>
        <rFont val="Arial"/>
        <family val="2"/>
      </rPr>
      <t xml:space="preserve">Gestion en la contratacioon y seguimiento contractual 
</t>
    </r>
    <r>
      <rPr>
        <b/>
        <sz val="10"/>
        <rFont val="Arial"/>
        <family val="2"/>
      </rPr>
      <t xml:space="preserve">Quimico de alimentos Categoria  6: </t>
    </r>
    <r>
      <rPr>
        <sz val="10"/>
        <rFont val="Arial"/>
        <family val="2"/>
      </rPr>
      <t xml:space="preserve">Analisis de datos de estaciones de calidad del agua 
</t>
    </r>
    <r>
      <rPr>
        <b/>
        <sz val="10"/>
        <rFont val="Arial"/>
        <family val="2"/>
      </rPr>
      <t xml:space="preserve">Ingeniero de sistemas: </t>
    </r>
    <r>
      <rPr>
        <sz val="10"/>
        <rFont val="Arial"/>
        <family val="2"/>
      </rPr>
      <t xml:space="preserve">descarga  de los datos generados por las estaciones 
</t>
    </r>
    <r>
      <rPr>
        <b/>
        <sz val="10"/>
        <rFont val="Arial"/>
        <family val="2"/>
      </rPr>
      <t xml:space="preserve">Tecnicos estaciones: </t>
    </r>
    <r>
      <rPr>
        <sz val="10"/>
        <rFont val="Arial"/>
        <family val="2"/>
      </rPr>
      <t xml:space="preserve">Mantenimientos limpieza y verificaciones a las estaciones
</t>
    </r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</si>
</sst>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0.0"/>
    <numFmt numFmtId="184" formatCode="#,##0.0"/>
    <numFmt numFmtId="185" formatCode="[$-240A]dddd\,\ d\ &quot;de&quot;\ mmmm\ &quot;de&quot;\ yyyy"/>
    <numFmt numFmtId="186" formatCode="[$-240A]hh:mm:ss\ AM/PM"/>
    <numFmt numFmtId="187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29" fillId="0" borderId="10" xfId="54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4" applyFont="1" applyFill="1" applyBorder="1" applyAlignment="1" applyProtection="1">
      <alignment horizontal="center" vertical="center"/>
      <protection/>
    </xf>
    <xf numFmtId="9" fontId="0" fillId="25" borderId="12" xfId="49" applyNumberFormat="1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Border="1" applyAlignment="1" applyProtection="1">
      <alignment horizontal="center" vertical="center"/>
      <protection/>
    </xf>
    <xf numFmtId="9" fontId="0" fillId="0" borderId="12" xfId="49" applyNumberFormat="1" applyFont="1" applyBorder="1" applyAlignment="1" applyProtection="1">
      <alignment horizontal="center" vertical="center" wrapText="1"/>
      <protection/>
    </xf>
    <xf numFmtId="49" fontId="19" fillId="0" borderId="10" xfId="49" applyNumberFormat="1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1" fontId="29" fillId="0" borderId="10" xfId="54" applyNumberFormat="1" applyFont="1" applyBorder="1" applyAlignment="1" applyProtection="1">
      <alignment horizontal="center" vertical="center" wrapText="1"/>
      <protection locked="0"/>
    </xf>
    <xf numFmtId="2" fontId="29" fillId="0" borderId="10" xfId="54" applyNumberFormat="1" applyFont="1" applyBorder="1" applyAlignment="1" applyProtection="1">
      <alignment horizontal="center" vertical="center" wrapText="1"/>
      <protection locked="0"/>
    </xf>
    <xf numFmtId="169" fontId="0" fillId="0" borderId="10" xfId="48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9" fontId="33" fillId="24" borderId="10" xfId="54" applyFont="1" applyFill="1" applyBorder="1" applyAlignment="1" applyProtection="1">
      <alignment horizontal="center" vertical="center" wrapText="1"/>
      <protection/>
    </xf>
    <xf numFmtId="9" fontId="0" fillId="0" borderId="10" xfId="54" applyFont="1" applyBorder="1" applyAlignment="1" applyProtection="1">
      <alignment horizontal="center" vertical="center" wrapText="1"/>
      <protection/>
    </xf>
    <xf numFmtId="9" fontId="0" fillId="0" borderId="10" xfId="54" applyFont="1" applyBorder="1" applyAlignment="1" applyProtection="1">
      <alignment horizontal="center" vertical="center"/>
      <protection/>
    </xf>
    <xf numFmtId="9" fontId="0" fillId="0" borderId="12" xfId="54" applyFont="1" applyBorder="1" applyAlignment="1" applyProtection="1">
      <alignment horizontal="center" vertical="center"/>
      <protection/>
    </xf>
    <xf numFmtId="187" fontId="0" fillId="0" borderId="12" xfId="49" applyNumberFormat="1" applyFont="1" applyFill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3" fontId="0" fillId="0" borderId="12" xfId="49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14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19" fillId="16" borderId="21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23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16" borderId="24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1" fontId="0" fillId="0" borderId="36" xfId="0" applyNumberFormat="1" applyFont="1" applyFill="1" applyBorder="1" applyAlignment="1" applyProtection="1">
      <alignment horizontal="left" vertical="center" wrapText="1"/>
      <protection/>
    </xf>
    <xf numFmtId="1" fontId="0" fillId="0" borderId="37" xfId="0" applyNumberFormat="1" applyFont="1" applyFill="1" applyBorder="1" applyAlignment="1" applyProtection="1">
      <alignment horizontal="left" vertical="center" wrapText="1"/>
      <protection/>
    </xf>
    <xf numFmtId="1" fontId="0" fillId="0" borderId="38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9" fontId="0" fillId="0" borderId="22" xfId="54" applyFont="1" applyFill="1" applyBorder="1" applyAlignment="1" applyProtection="1">
      <alignment horizontal="center" vertical="center" wrapText="1"/>
      <protection/>
    </xf>
    <xf numFmtId="9" fontId="0" fillId="0" borderId="19" xfId="54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49" fontId="34" fillId="0" borderId="10" xfId="49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X48"/>
  <sheetViews>
    <sheetView showGridLines="0" tabSelected="1" zoomScale="57" zoomScaleNormal="57" zoomScalePageLayoutView="0" workbookViewId="0" topLeftCell="C8">
      <selection activeCell="H25" sqref="H25:I25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3" width="19.00390625" style="8" customWidth="1"/>
    <col min="14" max="14" width="24.8515625" style="8" hidden="1" customWidth="1"/>
    <col min="15" max="17" width="19.00390625" style="8" customWidth="1"/>
    <col min="18" max="18" width="20.7109375" style="8" customWidth="1"/>
    <col min="19" max="19" width="20.8515625" style="1" customWidth="1"/>
    <col min="20" max="20" width="20.28125" style="1" customWidth="1"/>
    <col min="21" max="21" width="18.57421875" style="1" customWidth="1"/>
    <col min="22" max="22" width="20.8515625" style="1" customWidth="1"/>
    <col min="23" max="23" width="77.00390625" style="1" customWidth="1"/>
    <col min="24" max="24" width="51.140625" style="1" customWidth="1"/>
    <col min="25" max="16384" width="11.421875" style="1" customWidth="1"/>
  </cols>
  <sheetData>
    <row r="1" spans="1:23" ht="30.75" customHeight="1">
      <c r="A1" s="91"/>
      <c r="B1" s="91"/>
      <c r="C1" s="91"/>
      <c r="D1" s="92" t="s">
        <v>19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88" t="s">
        <v>42</v>
      </c>
      <c r="U1" s="88"/>
      <c r="V1" s="88"/>
      <c r="W1" s="88"/>
    </row>
    <row r="2" spans="1:23" ht="27.75" customHeight="1">
      <c r="A2" s="91"/>
      <c r="B2" s="91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89" t="s">
        <v>20</v>
      </c>
      <c r="U2" s="89"/>
      <c r="V2" s="89"/>
      <c r="W2" s="89"/>
    </row>
    <row r="3" spans="1:23" ht="19.5" customHeight="1">
      <c r="A3" s="91"/>
      <c r="B3" s="91"/>
      <c r="C3" s="91"/>
      <c r="D3" s="92" t="s">
        <v>21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5" t="s">
        <v>22</v>
      </c>
      <c r="U3" s="96"/>
      <c r="V3" s="97"/>
      <c r="W3" s="29" t="s">
        <v>23</v>
      </c>
    </row>
    <row r="4" spans="1:23" ht="19.5" customHeight="1">
      <c r="A4" s="91"/>
      <c r="B4" s="91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5" t="s">
        <v>49</v>
      </c>
      <c r="U4" s="96"/>
      <c r="V4" s="97"/>
      <c r="W4" s="30">
        <v>42999</v>
      </c>
    </row>
    <row r="5" spans="1:23" ht="31.5" customHeight="1">
      <c r="A5" s="90" t="s">
        <v>50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9:23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9:22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  <c r="V8" s="3"/>
    </row>
    <row r="9" spans="9:22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9" customHeight="1" thickBot="1">
      <c r="A10" s="31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5"/>
      <c r="S10" s="4"/>
      <c r="T10" s="4"/>
      <c r="U10" s="4"/>
      <c r="V10" s="4"/>
    </row>
    <row r="11" spans="1:23" ht="36" customHeight="1" thickBot="1">
      <c r="A11" s="93" t="s">
        <v>8</v>
      </c>
      <c r="B11" s="94"/>
      <c r="C11" s="94"/>
      <c r="D11" s="103" t="s">
        <v>55</v>
      </c>
      <c r="E11" s="104"/>
      <c r="F11" s="104"/>
      <c r="G11" s="105"/>
      <c r="H11" s="35" t="s">
        <v>5</v>
      </c>
      <c r="I11" s="36" t="s">
        <v>6</v>
      </c>
      <c r="J11" s="26"/>
      <c r="K11" s="136" t="s">
        <v>24</v>
      </c>
      <c r="L11" s="137"/>
      <c r="M11" s="87" t="s">
        <v>43</v>
      </c>
      <c r="N11" s="87"/>
      <c r="O11" s="87"/>
      <c r="P11" s="87"/>
      <c r="Q11" s="87"/>
      <c r="R11" s="142" t="s">
        <v>67</v>
      </c>
      <c r="S11" s="142"/>
      <c r="T11" s="28"/>
      <c r="U11" s="28"/>
      <c r="V11" s="28"/>
      <c r="W11" s="28"/>
    </row>
    <row r="12" spans="1:23" ht="27.75" customHeight="1">
      <c r="A12" s="101" t="s">
        <v>29</v>
      </c>
      <c r="B12" s="102"/>
      <c r="C12" s="102"/>
      <c r="D12" s="107" t="s">
        <v>56</v>
      </c>
      <c r="E12" s="108"/>
      <c r="F12" s="108"/>
      <c r="G12" s="109"/>
      <c r="H12" s="33" t="s">
        <v>7</v>
      </c>
      <c r="I12" s="34">
        <v>375807200</v>
      </c>
      <c r="J12" s="16"/>
      <c r="K12" s="138"/>
      <c r="L12" s="139"/>
      <c r="M12" s="69" t="s">
        <v>75</v>
      </c>
      <c r="N12" s="69"/>
      <c r="O12" s="69" t="s">
        <v>1</v>
      </c>
      <c r="P12" s="69" t="s">
        <v>2</v>
      </c>
      <c r="Q12" s="69" t="s">
        <v>3</v>
      </c>
      <c r="R12" s="142"/>
      <c r="S12" s="142"/>
      <c r="T12" s="6"/>
      <c r="U12" s="6"/>
      <c r="V12" s="6"/>
      <c r="W12" s="6"/>
    </row>
    <row r="13" spans="1:23" ht="15.75" customHeight="1">
      <c r="A13" s="77"/>
      <c r="B13" s="78"/>
      <c r="C13" s="78"/>
      <c r="D13" s="110"/>
      <c r="E13" s="111"/>
      <c r="F13" s="111"/>
      <c r="G13" s="112"/>
      <c r="H13" s="17" t="s">
        <v>9</v>
      </c>
      <c r="I13" s="32" t="s">
        <v>10</v>
      </c>
      <c r="J13" s="16"/>
      <c r="K13" s="140"/>
      <c r="L13" s="141"/>
      <c r="M13" s="70"/>
      <c r="N13" s="70"/>
      <c r="O13" s="70" t="s">
        <v>77</v>
      </c>
      <c r="P13" s="70"/>
      <c r="Q13" s="71"/>
      <c r="R13" s="142"/>
      <c r="S13" s="142"/>
      <c r="T13" s="6"/>
      <c r="U13" s="6"/>
      <c r="V13" s="6"/>
      <c r="W13" s="6"/>
    </row>
    <row r="14" spans="1:23" ht="15.75" customHeight="1">
      <c r="A14" s="77"/>
      <c r="B14" s="78"/>
      <c r="C14" s="78"/>
      <c r="D14" s="113"/>
      <c r="E14" s="114"/>
      <c r="F14" s="114"/>
      <c r="G14" s="115"/>
      <c r="H14" s="17" t="s">
        <v>11</v>
      </c>
      <c r="I14" s="32" t="s">
        <v>10</v>
      </c>
      <c r="J14" s="19"/>
      <c r="K14" s="18"/>
      <c r="L14" s="20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</row>
    <row r="15" spans="1:23" ht="37.5" customHeight="1">
      <c r="A15" s="77" t="s">
        <v>47</v>
      </c>
      <c r="B15" s="78"/>
      <c r="C15" s="78"/>
      <c r="D15" s="125" t="s">
        <v>57</v>
      </c>
      <c r="E15" s="126"/>
      <c r="F15" s="126"/>
      <c r="G15" s="127"/>
      <c r="H15" s="17" t="s">
        <v>12</v>
      </c>
      <c r="I15" s="32"/>
      <c r="J15" s="19"/>
      <c r="K15" s="18"/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customHeight="1">
      <c r="A16" s="77" t="s">
        <v>0</v>
      </c>
      <c r="B16" s="78"/>
      <c r="C16" s="78"/>
      <c r="D16" s="116" t="s">
        <v>58</v>
      </c>
      <c r="E16" s="117"/>
      <c r="F16" s="117"/>
      <c r="G16" s="118"/>
      <c r="H16" s="17" t="s">
        <v>13</v>
      </c>
      <c r="I16" s="32" t="s">
        <v>10</v>
      </c>
      <c r="J16" s="19"/>
      <c r="K16" s="18"/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.75" customHeight="1">
      <c r="A17" s="77"/>
      <c r="B17" s="78"/>
      <c r="C17" s="78"/>
      <c r="D17" s="110"/>
      <c r="E17" s="111"/>
      <c r="F17" s="111"/>
      <c r="G17" s="112"/>
      <c r="H17" s="17" t="s">
        <v>31</v>
      </c>
      <c r="I17" s="32" t="s">
        <v>10</v>
      </c>
      <c r="J17" s="19"/>
      <c r="K17" s="18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customHeight="1">
      <c r="A18" s="77"/>
      <c r="B18" s="78"/>
      <c r="C18" s="78"/>
      <c r="D18" s="113"/>
      <c r="E18" s="114"/>
      <c r="F18" s="114"/>
      <c r="G18" s="115"/>
      <c r="H18" s="17" t="s">
        <v>32</v>
      </c>
      <c r="I18" s="32" t="s">
        <v>10</v>
      </c>
      <c r="J18" s="19"/>
      <c r="K18" s="18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.75" customHeight="1">
      <c r="A19" s="77" t="s">
        <v>30</v>
      </c>
      <c r="B19" s="78"/>
      <c r="C19" s="78"/>
      <c r="D19" s="119" t="s">
        <v>59</v>
      </c>
      <c r="E19" s="120"/>
      <c r="F19" s="120"/>
      <c r="G19" s="121"/>
      <c r="H19" s="17" t="s">
        <v>33</v>
      </c>
      <c r="I19" s="32" t="s">
        <v>10</v>
      </c>
      <c r="J19" s="19"/>
      <c r="K19" s="18"/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>
      <c r="A20" s="77"/>
      <c r="B20" s="78"/>
      <c r="C20" s="78"/>
      <c r="D20" s="122"/>
      <c r="E20" s="123"/>
      <c r="F20" s="123"/>
      <c r="G20" s="124"/>
      <c r="H20" s="17" t="s">
        <v>34</v>
      </c>
      <c r="I20" s="32" t="s">
        <v>10</v>
      </c>
      <c r="J20" s="19"/>
      <c r="K20" s="18"/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.75" customHeight="1">
      <c r="A21" s="79"/>
      <c r="B21" s="80"/>
      <c r="C21" s="80"/>
      <c r="D21" s="122"/>
      <c r="E21" s="123"/>
      <c r="F21" s="123"/>
      <c r="G21" s="124"/>
      <c r="H21" s="50" t="s">
        <v>74</v>
      </c>
      <c r="I21" s="58">
        <f>SUM(I12:I20)</f>
        <v>375807200</v>
      </c>
      <c r="J21" s="19"/>
      <c r="K21" s="18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4" ht="30.75" customHeight="1">
      <c r="A22" s="87">
        <v>0</v>
      </c>
      <c r="B22" s="145" t="s">
        <v>40</v>
      </c>
      <c r="C22" s="145"/>
      <c r="D22" s="145"/>
      <c r="E22" s="145"/>
      <c r="F22" s="145"/>
      <c r="G22" s="148" t="s">
        <v>41</v>
      </c>
      <c r="H22" s="87" t="s">
        <v>71</v>
      </c>
      <c r="I22" s="87"/>
      <c r="J22" s="149" t="s">
        <v>70</v>
      </c>
      <c r="K22" s="145" t="s">
        <v>39</v>
      </c>
      <c r="L22" s="145"/>
      <c r="M22" s="131" t="s">
        <v>69</v>
      </c>
      <c r="N22" s="131"/>
      <c r="O22" s="131"/>
      <c r="P22" s="131" t="s">
        <v>68</v>
      </c>
      <c r="Q22" s="131"/>
      <c r="R22" s="145" t="s">
        <v>26</v>
      </c>
      <c r="S22" s="128" t="s">
        <v>27</v>
      </c>
      <c r="T22" s="86" t="s">
        <v>28</v>
      </c>
      <c r="U22" s="128" t="s">
        <v>45</v>
      </c>
      <c r="V22" s="86" t="s">
        <v>46</v>
      </c>
      <c r="W22" s="144" t="s">
        <v>37</v>
      </c>
      <c r="X22" s="134" t="s">
        <v>48</v>
      </c>
    </row>
    <row r="23" spans="1:24" ht="12.75" customHeight="1">
      <c r="A23" s="87"/>
      <c r="B23" s="145"/>
      <c r="C23" s="145"/>
      <c r="D23" s="145"/>
      <c r="E23" s="145"/>
      <c r="F23" s="145"/>
      <c r="G23" s="148"/>
      <c r="H23" s="87"/>
      <c r="I23" s="87"/>
      <c r="J23" s="149"/>
      <c r="K23" s="145"/>
      <c r="L23" s="145"/>
      <c r="M23" s="143" t="s">
        <v>25</v>
      </c>
      <c r="N23" s="57"/>
      <c r="O23" s="86" t="s">
        <v>18</v>
      </c>
      <c r="P23" s="143" t="s">
        <v>25</v>
      </c>
      <c r="Q23" s="86" t="s">
        <v>18</v>
      </c>
      <c r="R23" s="145"/>
      <c r="S23" s="128"/>
      <c r="T23" s="86"/>
      <c r="U23" s="128"/>
      <c r="V23" s="86"/>
      <c r="W23" s="144"/>
      <c r="X23" s="135"/>
    </row>
    <row r="24" spans="1:24" ht="30.75" customHeight="1">
      <c r="A24" s="87"/>
      <c r="B24" s="145"/>
      <c r="C24" s="145"/>
      <c r="D24" s="145"/>
      <c r="E24" s="145"/>
      <c r="F24" s="145"/>
      <c r="G24" s="148"/>
      <c r="H24" s="87"/>
      <c r="I24" s="87"/>
      <c r="J24" s="149"/>
      <c r="K24" s="145"/>
      <c r="L24" s="145"/>
      <c r="M24" s="143"/>
      <c r="N24" s="57" t="s">
        <v>73</v>
      </c>
      <c r="O24" s="86"/>
      <c r="P24" s="143"/>
      <c r="Q24" s="86"/>
      <c r="R24" s="145"/>
      <c r="S24" s="128"/>
      <c r="T24" s="86"/>
      <c r="U24" s="128"/>
      <c r="V24" s="86"/>
      <c r="W24" s="144"/>
      <c r="X24" s="135"/>
    </row>
    <row r="25" spans="1:24" ht="300" customHeight="1">
      <c r="A25" s="62">
        <v>1</v>
      </c>
      <c r="B25" s="85" t="s">
        <v>60</v>
      </c>
      <c r="C25" s="85"/>
      <c r="D25" s="85"/>
      <c r="E25" s="85"/>
      <c r="F25" s="85"/>
      <c r="G25" s="63" t="s">
        <v>62</v>
      </c>
      <c r="H25" s="129" t="s">
        <v>64</v>
      </c>
      <c r="I25" s="130" t="s">
        <v>64</v>
      </c>
      <c r="J25" s="64">
        <v>1</v>
      </c>
      <c r="K25" s="129" t="s">
        <v>65</v>
      </c>
      <c r="L25" s="130"/>
      <c r="M25" s="59">
        <v>14</v>
      </c>
      <c r="N25" s="60">
        <f>(100*27)/168</f>
        <v>16.071428571428573</v>
      </c>
      <c r="O25" s="65">
        <f>(13/M25)/12*6</f>
        <v>0.4642857142857143</v>
      </c>
      <c r="P25" s="45">
        <f>O25</f>
        <v>0.4642857142857143</v>
      </c>
      <c r="Q25" s="65">
        <f>+P25/J25</f>
        <v>0.4642857142857143</v>
      </c>
      <c r="R25" s="46">
        <v>375807200</v>
      </c>
      <c r="S25" s="61">
        <f>101373378+263339041</f>
        <v>364712419</v>
      </c>
      <c r="T25" s="44">
        <f>S25/R25</f>
        <v>0.9704774655727724</v>
      </c>
      <c r="U25" s="47">
        <v>52082420</v>
      </c>
      <c r="V25" s="66">
        <f>U25/R25</f>
        <v>0.13858813774722784</v>
      </c>
      <c r="W25" s="55" t="s">
        <v>78</v>
      </c>
      <c r="X25" s="56" t="s">
        <v>72</v>
      </c>
    </row>
    <row r="26" spans="1:24" ht="300" customHeight="1">
      <c r="A26" s="62">
        <v>2</v>
      </c>
      <c r="B26" s="85" t="s">
        <v>61</v>
      </c>
      <c r="C26" s="85"/>
      <c r="D26" s="85"/>
      <c r="E26" s="85"/>
      <c r="F26" s="85"/>
      <c r="G26" s="63" t="s">
        <v>63</v>
      </c>
      <c r="H26" s="146">
        <v>1</v>
      </c>
      <c r="I26" s="147">
        <v>1</v>
      </c>
      <c r="J26" s="64">
        <v>1</v>
      </c>
      <c r="K26" s="129" t="s">
        <v>66</v>
      </c>
      <c r="L26" s="130"/>
      <c r="M26" s="45">
        <v>0.5</v>
      </c>
      <c r="N26" s="45"/>
      <c r="O26" s="65">
        <f>+M26/J26</f>
        <v>0.5</v>
      </c>
      <c r="P26" s="45">
        <f>O26</f>
        <v>0.5</v>
      </c>
      <c r="Q26" s="65">
        <f>+P26/J26</f>
        <v>0.5</v>
      </c>
      <c r="R26" s="46">
        <v>0</v>
      </c>
      <c r="S26" s="47">
        <v>0</v>
      </c>
      <c r="T26" s="44" t="e">
        <f>S26/R26</f>
        <v>#DIV/0!</v>
      </c>
      <c r="U26" s="47">
        <v>0</v>
      </c>
      <c r="V26" s="66" t="e">
        <f>U26/R26</f>
        <v>#DIV/0!</v>
      </c>
      <c r="W26" s="39" t="s">
        <v>76</v>
      </c>
      <c r="X26" s="38"/>
    </row>
    <row r="27" spans="2:22" s="21" customFormat="1" ht="30.75" customHeight="1">
      <c r="B27" s="132"/>
      <c r="C27" s="132"/>
      <c r="D27" s="40"/>
      <c r="E27" s="31"/>
      <c r="F27" s="41"/>
      <c r="G27" s="133"/>
      <c r="H27" s="133"/>
      <c r="K27" s="48"/>
      <c r="L27" s="48"/>
      <c r="M27" s="49" t="s">
        <v>4</v>
      </c>
      <c r="N27" s="49"/>
      <c r="O27" s="51">
        <f>AVERAGE(O25:O26)</f>
        <v>0.48214285714285715</v>
      </c>
      <c r="P27" s="52"/>
      <c r="Q27" s="68">
        <f>AVERAGE(Q25:Q26)</f>
        <v>0.48214285714285715</v>
      </c>
      <c r="R27" s="53">
        <f>SUM(R25:R26)</f>
        <v>375807200</v>
      </c>
      <c r="S27" s="72">
        <f>SUM(S25:S26)</f>
        <v>364712419</v>
      </c>
      <c r="T27" s="54">
        <f>S27/R27</f>
        <v>0.9704774655727724</v>
      </c>
      <c r="U27" s="73">
        <f>SUM(U25:U26)</f>
        <v>52082420</v>
      </c>
      <c r="V27" s="67">
        <f>U27/R27</f>
        <v>0.13858813774722784</v>
      </c>
    </row>
    <row r="28" spans="2:20" s="21" customFormat="1" ht="30.75" customHeight="1">
      <c r="B28" s="98" t="s">
        <v>36</v>
      </c>
      <c r="C28" s="98"/>
      <c r="D28" s="37">
        <v>0</v>
      </c>
      <c r="F28" s="22" t="s">
        <v>35</v>
      </c>
      <c r="G28" s="99">
        <v>43403</v>
      </c>
      <c r="H28" s="100"/>
      <c r="M28" s="27"/>
      <c r="N28" s="27"/>
      <c r="O28" s="42"/>
      <c r="P28" s="23"/>
      <c r="Q28" s="23"/>
      <c r="R28" s="43"/>
      <c r="S28" s="43"/>
      <c r="T28" s="24"/>
    </row>
    <row r="29" spans="19:20" ht="12.75">
      <c r="S29" s="9"/>
      <c r="T29" s="9"/>
    </row>
    <row r="30" spans="19:20" ht="12.75">
      <c r="S30" s="9"/>
      <c r="T30" s="9"/>
    </row>
    <row r="31" spans="1:23" s="11" customFormat="1" ht="21.75" customHeight="1">
      <c r="A31" s="1"/>
      <c r="B31" s="10"/>
      <c r="C31" s="84" t="s">
        <v>38</v>
      </c>
      <c r="D31" s="84"/>
      <c r="E31" s="84"/>
      <c r="F31" s="84"/>
      <c r="G31" s="84"/>
      <c r="H31" s="84"/>
      <c r="I31" s="84"/>
      <c r="J31" s="84"/>
      <c r="K31" s="84"/>
      <c r="L31" s="84"/>
      <c r="M31" s="75" t="s">
        <v>44</v>
      </c>
      <c r="N31" s="75"/>
      <c r="O31" s="75"/>
      <c r="P31" s="75"/>
      <c r="Q31" s="75"/>
      <c r="R31" s="75"/>
      <c r="S31" s="75"/>
      <c r="T31" s="75"/>
      <c r="U31" s="75"/>
      <c r="V31" s="75"/>
      <c r="W31" s="76"/>
    </row>
    <row r="32" spans="1:23" s="11" customFormat="1" ht="29.25" customHeight="1">
      <c r="A32" s="81" t="s">
        <v>15</v>
      </c>
      <c r="B32" s="82"/>
      <c r="C32" s="84" t="s">
        <v>53</v>
      </c>
      <c r="D32" s="84"/>
      <c r="E32" s="84"/>
      <c r="F32" s="84"/>
      <c r="G32" s="84"/>
      <c r="H32" s="84"/>
      <c r="I32" s="84"/>
      <c r="J32" s="84"/>
      <c r="K32" s="84"/>
      <c r="L32" s="84"/>
      <c r="M32" s="75" t="s">
        <v>51</v>
      </c>
      <c r="N32" s="75"/>
      <c r="O32" s="75"/>
      <c r="P32" s="75"/>
      <c r="Q32" s="75"/>
      <c r="R32" s="75"/>
      <c r="S32" s="75"/>
      <c r="T32" s="75"/>
      <c r="U32" s="75"/>
      <c r="V32" s="75"/>
      <c r="W32" s="76"/>
    </row>
    <row r="33" spans="1:23" ht="29.25" customHeight="1">
      <c r="A33" s="81" t="s">
        <v>14</v>
      </c>
      <c r="B33" s="82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</row>
    <row r="34" spans="1:23" ht="29.25" customHeight="1">
      <c r="A34" s="81" t="s">
        <v>16</v>
      </c>
      <c r="B34" s="82"/>
      <c r="C34" s="84" t="s">
        <v>54</v>
      </c>
      <c r="D34" s="84"/>
      <c r="E34" s="84"/>
      <c r="F34" s="84"/>
      <c r="G34" s="84"/>
      <c r="H34" s="84"/>
      <c r="I34" s="84"/>
      <c r="J34" s="84"/>
      <c r="K34" s="84"/>
      <c r="L34" s="84"/>
      <c r="M34" s="75" t="s">
        <v>52</v>
      </c>
      <c r="N34" s="75"/>
      <c r="O34" s="75"/>
      <c r="P34" s="75"/>
      <c r="Q34" s="75"/>
      <c r="R34" s="75"/>
      <c r="S34" s="75"/>
      <c r="T34" s="75"/>
      <c r="U34" s="75"/>
      <c r="V34" s="75"/>
      <c r="W34" s="76"/>
    </row>
    <row r="35" spans="1:23" ht="29.25" customHeight="1">
      <c r="A35" s="81" t="s">
        <v>17</v>
      </c>
      <c r="B35" s="82"/>
      <c r="C35" s="83">
        <v>43654</v>
      </c>
      <c r="D35" s="84"/>
      <c r="E35" s="84"/>
      <c r="F35" s="84"/>
      <c r="G35" s="84"/>
      <c r="H35" s="84"/>
      <c r="I35" s="84"/>
      <c r="J35" s="84"/>
      <c r="K35" s="84"/>
      <c r="L35" s="84"/>
      <c r="M35" s="74">
        <f>+C35</f>
        <v>43654</v>
      </c>
      <c r="N35" s="74"/>
      <c r="O35" s="75"/>
      <c r="P35" s="75"/>
      <c r="Q35" s="75"/>
      <c r="R35" s="75"/>
      <c r="S35" s="75"/>
      <c r="T35" s="75"/>
      <c r="U35" s="75"/>
      <c r="V35" s="75"/>
      <c r="W35" s="76"/>
    </row>
    <row r="48" ht="12.75">
      <c r="K48" s="25"/>
    </row>
  </sheetData>
  <sheetProtection password="CCD1" sheet="1" deleteColumns="0" deleteRows="0"/>
  <mergeCells count="65">
    <mergeCell ref="H25:I25"/>
    <mergeCell ref="K25:L25"/>
    <mergeCell ref="H26:I26"/>
    <mergeCell ref="B22:F24"/>
    <mergeCell ref="G22:G24"/>
    <mergeCell ref="H22:I24"/>
    <mergeCell ref="J22:J24"/>
    <mergeCell ref="X22:X24"/>
    <mergeCell ref="V22:V24"/>
    <mergeCell ref="K11:L13"/>
    <mergeCell ref="R11:S13"/>
    <mergeCell ref="P22:Q22"/>
    <mergeCell ref="M23:M24"/>
    <mergeCell ref="P23:P24"/>
    <mergeCell ref="W22:W24"/>
    <mergeCell ref="K22:L24"/>
    <mergeCell ref="R22:R24"/>
    <mergeCell ref="M33:W33"/>
    <mergeCell ref="A33:B33"/>
    <mergeCell ref="U22:U24"/>
    <mergeCell ref="K26:L26"/>
    <mergeCell ref="Q23:Q24"/>
    <mergeCell ref="M22:O22"/>
    <mergeCell ref="B27:C27"/>
    <mergeCell ref="G27:H27"/>
    <mergeCell ref="S22:S24"/>
    <mergeCell ref="B25:F25"/>
    <mergeCell ref="D11:G11"/>
    <mergeCell ref="M14:W14"/>
    <mergeCell ref="A16:C18"/>
    <mergeCell ref="D12:G14"/>
    <mergeCell ref="D16:G18"/>
    <mergeCell ref="D19:G21"/>
    <mergeCell ref="A15:C15"/>
    <mergeCell ref="D15:G15"/>
    <mergeCell ref="T4:V4"/>
    <mergeCell ref="M34:W34"/>
    <mergeCell ref="D3:S4"/>
    <mergeCell ref="M11:Q11"/>
    <mergeCell ref="A12:C14"/>
    <mergeCell ref="C33:L33"/>
    <mergeCell ref="M31:W31"/>
    <mergeCell ref="O23:O24"/>
    <mergeCell ref="M32:W32"/>
    <mergeCell ref="C32:L32"/>
    <mergeCell ref="C34:L34"/>
    <mergeCell ref="T1:W1"/>
    <mergeCell ref="T2:W2"/>
    <mergeCell ref="A5:W5"/>
    <mergeCell ref="A1:C4"/>
    <mergeCell ref="D1:S2"/>
    <mergeCell ref="A11:C11"/>
    <mergeCell ref="T3:V3"/>
    <mergeCell ref="B28:C28"/>
    <mergeCell ref="G28:H28"/>
    <mergeCell ref="M35:W35"/>
    <mergeCell ref="A19:C21"/>
    <mergeCell ref="A32:B32"/>
    <mergeCell ref="C35:L35"/>
    <mergeCell ref="C31:L31"/>
    <mergeCell ref="A35:B35"/>
    <mergeCell ref="A34:B34"/>
    <mergeCell ref="B26:F26"/>
    <mergeCell ref="T22:T24"/>
    <mergeCell ref="A22:A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2019-09-26T13:24:12Z</dcterms:modified>
  <cp:category/>
  <cp:version/>
  <cp:contentType/>
  <cp:contentStatus/>
</cp:coreProperties>
</file>