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<sst xmlns="http://schemas.openxmlformats.org/spreadsheetml/2006/main" count="90" uniqueCount="82">
  <si>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</si>
  <si>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</si>
  <si>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</si>
  <si>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</si>
  <si>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</si>
  <si>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</si>
  <si>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</si>
  <si>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</si>
  <si>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</si>
  <si>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</si>
  <si>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</si>
  <si>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</si>
  <si>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</si>
  <si>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</si>
  <si>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</si>
  <si>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</si>
  <si>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</si>
  <si>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</si>
  <si>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</si>
  <si>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</si>
  <si>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</si>
  <si>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</si>
  <si>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</si>
  <si>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</si>
  <si>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</si>
  <si>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</si>
  <si>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</si>
  <si>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</si>
  <si>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</si>
  <si>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</si>
  <si>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</si>
  <si>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</si>
  <si>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</si>
  <si>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</si>
  <si>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</si>
  <si>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</si>
  <si>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</si>
  <si>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</si>
  <si>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</si>
  <si>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</si>
  <si>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</si>
  <si>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</si>
  <si>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</si>
  <si>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</si>
  <si>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</si>
  <si>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</si>
  <si>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</si>
  <si>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</si>
  <si>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</si>
  <si>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</si>
  <si>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</si>
  <si>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</si>
  <si>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Subdirectora de Planeación y Sistemas de Información</t>
  </si>
  <si>
    <t>FORTALECIMIENTO DEL SINA PARA LA GESTIÓN AMBIENTAL</t>
  </si>
  <si>
    <t>Fortalecimiento Interno</t>
  </si>
  <si>
    <t>Gestión de Información y Desarrollo Tecnológico</t>
  </si>
  <si>
    <t>Profesional especializado Grado - 16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</si>
  <si>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</si>
  <si>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</si>
  <si>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</si>
  <si>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POA</t>
  </si>
  <si>
    <t>METAS AÑO 2019 P.A.</t>
  </si>
  <si>
    <t>X</t>
  </si>
  <si>
    <t xml:space="preserve">Operar, actualizar y mantener los sistemas de información corporativos </t>
  </si>
  <si>
    <t>3204-0900-0001-0001-02</t>
  </si>
  <si>
    <t>Implementación, actualización y mantenimiento a los sistemas de información de la Corporación, Almera.</t>
  </si>
  <si>
    <t>Realizar la actualización y mantenimiento a los sistemas de información de la Corporación almera</t>
  </si>
  <si>
    <t>100% del sistema de información Almera actualizado y con mantenimiento</t>
  </si>
  <si>
    <t>(Contratos realizados para la actualización y mantenimiento del sistema de información Almera/Contratos para la actualización y mantenimiento del sistema de información Almera Programados en el año)*100</t>
  </si>
  <si>
    <t>Implementación, actualización y mantenimiento a los sistemas de información  Geo Ambiental de la Corporación</t>
  </si>
  <si>
    <t>Realizar la actualización y mantenimiento a los sistemas de información de la Corporación Geoambiental</t>
  </si>
  <si>
    <t>100% del sistema de información Geoambiental actualizado y con mantenimiento</t>
  </si>
  <si>
    <t>(Contratos realizados para la actualización y mantenimiento del sistema de información Geoambiental/Contratos para la actualización y mantenimiento del sistema de información Geoambiental Programados en el año)*100</t>
  </si>
  <si>
    <t>Realizar la actualización y mantenimiento a los sistemas de información de la Corporación (Sysman y otros)</t>
  </si>
  <si>
    <t>Realizar la actualización y mantenimiento a los sistemas de información de la Corporación Sysman</t>
  </si>
  <si>
    <t>100% del sistema de información Sysman actualizado y con mantenimiento</t>
  </si>
  <si>
    <t>(Contratos realizados para la actualización y mantenimiento del sistema de información Sysman/Contratos para la actualización y mantenimiento del sistema de información Sysman Programados en el año)*100</t>
  </si>
  <si>
    <t>PEDRO DAMIAN VELA MENDIETA</t>
  </si>
  <si>
    <t>MARZO</t>
  </si>
  <si>
    <t>Se firmo el contrato de soporte y mantenimiento el 19 de marzo CDS-2019127</t>
  </si>
  <si>
    <t>Se firmo contrato el 8 de marzo CDS-2019119</t>
  </si>
  <si>
    <t>Estudios previos con ajustes finales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</si>
</sst>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"/>
    <numFmt numFmtId="188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5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5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2" xfId="55" applyFont="1" applyBorder="1" applyAlignment="1" applyProtection="1">
      <alignment horizontal="center" vertical="center"/>
      <protection locked="0"/>
    </xf>
    <xf numFmtId="3" fontId="0" fillId="0" borderId="12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5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9" fontId="33" fillId="0" borderId="16" xfId="55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9" fontId="0" fillId="0" borderId="16" xfId="55" applyFont="1" applyBorder="1" applyAlignment="1" applyProtection="1">
      <alignment horizontal="center" vertical="center" wrapText="1"/>
      <protection locked="0"/>
    </xf>
    <xf numFmtId="9" fontId="33" fillId="0" borderId="10" xfId="55" applyFont="1" applyBorder="1" applyAlignment="1" applyProtection="1">
      <alignment horizontal="center" vertical="center" wrapText="1"/>
      <protection/>
    </xf>
    <xf numFmtId="9" fontId="0" fillId="25" borderId="10" xfId="49" applyNumberFormat="1" applyFont="1" applyFill="1" applyBorder="1" applyAlignment="1" applyProtection="1">
      <alignment horizontal="center" vertical="center"/>
      <protection/>
    </xf>
    <xf numFmtId="9" fontId="0" fillId="0" borderId="10" xfId="55" applyFont="1" applyFill="1" applyBorder="1" applyAlignment="1" applyProtection="1">
      <alignment horizontal="center" vertical="center"/>
      <protection/>
    </xf>
    <xf numFmtId="187" fontId="29" fillId="0" borderId="10" xfId="49" applyNumberFormat="1" applyFont="1" applyBorder="1" applyAlignment="1" applyProtection="1">
      <alignment horizontal="center" vertical="center" wrapText="1"/>
      <protection locked="0"/>
    </xf>
    <xf numFmtId="187" fontId="29" fillId="0" borderId="10" xfId="55" applyNumberFormat="1" applyFont="1" applyBorder="1" applyAlignment="1" applyProtection="1">
      <alignment horizontal="center" vertical="center" wrapText="1"/>
      <protection locked="0"/>
    </xf>
    <xf numFmtId="188" fontId="29" fillId="0" borderId="16" xfId="55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19" fillId="16" borderId="23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1" fontId="0" fillId="0" borderId="33" xfId="0" applyNumberFormat="1" applyFont="1" applyFill="1" applyBorder="1" applyAlignment="1" applyProtection="1">
      <alignment horizontal="left" vertical="center" wrapText="1"/>
      <protection/>
    </xf>
    <xf numFmtId="1" fontId="0" fillId="0" borderId="34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horizontal="center" vertical="center" wrapText="1"/>
      <protection/>
    </xf>
    <xf numFmtId="1" fontId="0" fillId="0" borderId="33" xfId="0" applyNumberFormat="1" applyFont="1" applyBorder="1" applyAlignment="1" applyProtection="1">
      <alignment horizontal="center" vertical="center" wrapText="1"/>
      <protection/>
    </xf>
    <xf numFmtId="1" fontId="0" fillId="0" borderId="34" xfId="0" applyNumberFormat="1" applyFont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80" zoomScaleNormal="80" zoomScalePageLayoutView="0" workbookViewId="0" topLeftCell="C26">
      <selection activeCell="K25" sqref="K25:L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35"/>
      <c r="B1" s="135"/>
      <c r="C1" s="135"/>
      <c r="D1" s="136" t="s">
        <v>19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2" t="s">
        <v>42</v>
      </c>
      <c r="T1" s="132"/>
      <c r="U1" s="132"/>
      <c r="V1" s="132"/>
    </row>
    <row r="2" spans="1:22" ht="27.75" customHeight="1">
      <c r="A2" s="135"/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3" t="s">
        <v>20</v>
      </c>
      <c r="T2" s="133"/>
      <c r="U2" s="133"/>
      <c r="V2" s="133"/>
    </row>
    <row r="3" spans="1:22" ht="19.5" customHeight="1">
      <c r="A3" s="135"/>
      <c r="B3" s="135"/>
      <c r="C3" s="135"/>
      <c r="D3" s="136" t="s">
        <v>21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9" t="s">
        <v>22</v>
      </c>
      <c r="T3" s="140"/>
      <c r="U3" s="141"/>
      <c r="V3" s="32" t="s">
        <v>23</v>
      </c>
    </row>
    <row r="4" spans="1:22" ht="19.5" customHeight="1">
      <c r="A4" s="135"/>
      <c r="B4" s="135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9" t="s">
        <v>49</v>
      </c>
      <c r="T4" s="140"/>
      <c r="U4" s="141"/>
      <c r="V4" s="33">
        <v>42999</v>
      </c>
    </row>
    <row r="5" spans="1:22" ht="31.5" customHeight="1">
      <c r="A5" s="134" t="s">
        <v>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4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37" t="s">
        <v>8</v>
      </c>
      <c r="B11" s="138"/>
      <c r="C11" s="138"/>
      <c r="D11" s="87" t="s">
        <v>53</v>
      </c>
      <c r="E11" s="88"/>
      <c r="F11" s="88"/>
      <c r="G11" s="89"/>
      <c r="H11" s="38" t="s">
        <v>5</v>
      </c>
      <c r="I11" s="39" t="s">
        <v>6</v>
      </c>
      <c r="J11" s="29"/>
      <c r="K11" s="142" t="s">
        <v>24</v>
      </c>
      <c r="L11" s="143"/>
      <c r="M11" s="91" t="s">
        <v>43</v>
      </c>
      <c r="N11" s="91"/>
      <c r="O11" s="91"/>
      <c r="P11" s="91"/>
      <c r="Q11" s="148" t="s">
        <v>57</v>
      </c>
      <c r="R11" s="148"/>
      <c r="S11" s="31"/>
      <c r="T11" s="31"/>
      <c r="U11" s="31"/>
      <c r="V11" s="31"/>
    </row>
    <row r="12" spans="1:22" ht="27.75" customHeight="1">
      <c r="A12" s="116" t="s">
        <v>29</v>
      </c>
      <c r="B12" s="117"/>
      <c r="C12" s="117"/>
      <c r="D12" s="95" t="s">
        <v>54</v>
      </c>
      <c r="E12" s="96"/>
      <c r="F12" s="96"/>
      <c r="G12" s="97"/>
      <c r="H12" s="36" t="s">
        <v>7</v>
      </c>
      <c r="I12" s="37">
        <v>240000000</v>
      </c>
      <c r="J12" s="19"/>
      <c r="K12" s="144"/>
      <c r="L12" s="145"/>
      <c r="M12" s="13" t="s">
        <v>78</v>
      </c>
      <c r="N12" s="13" t="s">
        <v>1</v>
      </c>
      <c r="O12" s="13" t="s">
        <v>2</v>
      </c>
      <c r="P12" s="13" t="s">
        <v>3</v>
      </c>
      <c r="Q12" s="148"/>
      <c r="R12" s="148"/>
      <c r="S12" s="6"/>
      <c r="T12" s="6"/>
      <c r="U12" s="6"/>
      <c r="V12" s="6"/>
    </row>
    <row r="13" spans="1:22" ht="15.75" customHeight="1">
      <c r="A13" s="93"/>
      <c r="B13" s="94"/>
      <c r="C13" s="94"/>
      <c r="D13" s="98"/>
      <c r="E13" s="99"/>
      <c r="F13" s="99"/>
      <c r="G13" s="100"/>
      <c r="H13" s="20" t="s">
        <v>9</v>
      </c>
      <c r="I13" s="35">
        <v>-35000000</v>
      </c>
      <c r="J13" s="19"/>
      <c r="K13" s="146"/>
      <c r="L13" s="147"/>
      <c r="M13" s="15" t="s">
        <v>62</v>
      </c>
      <c r="N13" s="15"/>
      <c r="O13" s="15"/>
      <c r="P13" s="16"/>
      <c r="Q13" s="148"/>
      <c r="R13" s="148"/>
      <c r="S13" s="6"/>
      <c r="T13" s="6"/>
      <c r="U13" s="6"/>
      <c r="V13" s="6"/>
    </row>
    <row r="14" spans="1:22" ht="15.75" customHeight="1">
      <c r="A14" s="93"/>
      <c r="B14" s="94"/>
      <c r="C14" s="94"/>
      <c r="D14" s="101"/>
      <c r="E14" s="102"/>
      <c r="F14" s="102"/>
      <c r="G14" s="103"/>
      <c r="H14" s="20" t="s">
        <v>11</v>
      </c>
      <c r="I14" s="35" t="s">
        <v>10</v>
      </c>
      <c r="J14" s="22"/>
      <c r="K14" s="21"/>
      <c r="L14" s="23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37.5" customHeight="1">
      <c r="A15" s="93" t="s">
        <v>47</v>
      </c>
      <c r="B15" s="94"/>
      <c r="C15" s="94"/>
      <c r="D15" s="113" t="s">
        <v>55</v>
      </c>
      <c r="E15" s="114"/>
      <c r="F15" s="114"/>
      <c r="G15" s="115"/>
      <c r="H15" s="20" t="s">
        <v>12</v>
      </c>
      <c r="I15" s="35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93" t="s">
        <v>0</v>
      </c>
      <c r="B16" s="94"/>
      <c r="C16" s="94"/>
      <c r="D16" s="104" t="s">
        <v>63</v>
      </c>
      <c r="E16" s="105"/>
      <c r="F16" s="105"/>
      <c r="G16" s="106"/>
      <c r="H16" s="20" t="s">
        <v>13</v>
      </c>
      <c r="I16" s="35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93"/>
      <c r="B17" s="94"/>
      <c r="C17" s="94"/>
      <c r="D17" s="98"/>
      <c r="E17" s="99"/>
      <c r="F17" s="99"/>
      <c r="G17" s="100"/>
      <c r="H17" s="20" t="s">
        <v>31</v>
      </c>
      <c r="I17" s="35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93"/>
      <c r="B18" s="94"/>
      <c r="C18" s="94"/>
      <c r="D18" s="101"/>
      <c r="E18" s="102"/>
      <c r="F18" s="102"/>
      <c r="G18" s="103"/>
      <c r="H18" s="20" t="s">
        <v>32</v>
      </c>
      <c r="I18" s="35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93" t="s">
        <v>30</v>
      </c>
      <c r="B19" s="94"/>
      <c r="C19" s="94"/>
      <c r="D19" s="107" t="s">
        <v>64</v>
      </c>
      <c r="E19" s="108"/>
      <c r="F19" s="108"/>
      <c r="G19" s="109"/>
      <c r="H19" s="20" t="s">
        <v>33</v>
      </c>
      <c r="I19" s="35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93"/>
      <c r="B20" s="94"/>
      <c r="C20" s="94"/>
      <c r="D20" s="110"/>
      <c r="E20" s="111"/>
      <c r="F20" s="111"/>
      <c r="G20" s="112"/>
      <c r="H20" s="20" t="s">
        <v>34</v>
      </c>
      <c r="I20" s="35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53"/>
      <c r="B21" s="154"/>
      <c r="C21" s="154"/>
      <c r="D21" s="110"/>
      <c r="E21" s="111"/>
      <c r="F21" s="111"/>
      <c r="G21" s="112"/>
      <c r="H21" s="52" t="s">
        <v>4</v>
      </c>
      <c r="I21" s="64">
        <f>SUM(I12:I20)</f>
        <v>205000000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91">
        <v>0</v>
      </c>
      <c r="B22" s="86" t="s">
        <v>40</v>
      </c>
      <c r="C22" s="86"/>
      <c r="D22" s="86"/>
      <c r="E22" s="86"/>
      <c r="F22" s="86"/>
      <c r="G22" s="131" t="s">
        <v>41</v>
      </c>
      <c r="H22" s="91" t="s">
        <v>60</v>
      </c>
      <c r="I22" s="91"/>
      <c r="J22" s="92" t="s">
        <v>61</v>
      </c>
      <c r="K22" s="86" t="s">
        <v>39</v>
      </c>
      <c r="L22" s="86"/>
      <c r="M22" s="129" t="s">
        <v>59</v>
      </c>
      <c r="N22" s="129"/>
      <c r="O22" s="129" t="s">
        <v>58</v>
      </c>
      <c r="P22" s="129"/>
      <c r="Q22" s="86" t="s">
        <v>26</v>
      </c>
      <c r="R22" s="121" t="s">
        <v>27</v>
      </c>
      <c r="S22" s="77" t="s">
        <v>28</v>
      </c>
      <c r="T22" s="121" t="s">
        <v>45</v>
      </c>
      <c r="U22" s="77" t="s">
        <v>46</v>
      </c>
      <c r="V22" s="85" t="s">
        <v>37</v>
      </c>
      <c r="W22" s="75" t="s">
        <v>48</v>
      </c>
    </row>
    <row r="23" spans="1:23" ht="12.75" customHeight="1">
      <c r="A23" s="91"/>
      <c r="B23" s="86"/>
      <c r="C23" s="86"/>
      <c r="D23" s="86"/>
      <c r="E23" s="86"/>
      <c r="F23" s="86"/>
      <c r="G23" s="131"/>
      <c r="H23" s="91"/>
      <c r="I23" s="91"/>
      <c r="J23" s="92"/>
      <c r="K23" s="86"/>
      <c r="L23" s="86"/>
      <c r="M23" s="84" t="s">
        <v>25</v>
      </c>
      <c r="N23" s="85" t="s">
        <v>18</v>
      </c>
      <c r="O23" s="84" t="s">
        <v>25</v>
      </c>
      <c r="P23" s="85" t="s">
        <v>18</v>
      </c>
      <c r="Q23" s="86"/>
      <c r="R23" s="121"/>
      <c r="S23" s="77"/>
      <c r="T23" s="121"/>
      <c r="U23" s="77"/>
      <c r="V23" s="85"/>
      <c r="W23" s="76"/>
    </row>
    <row r="24" spans="1:23" ht="30.75" customHeight="1">
      <c r="A24" s="91"/>
      <c r="B24" s="86"/>
      <c r="C24" s="86"/>
      <c r="D24" s="86"/>
      <c r="E24" s="86"/>
      <c r="F24" s="86"/>
      <c r="G24" s="131"/>
      <c r="H24" s="91"/>
      <c r="I24" s="91"/>
      <c r="J24" s="92"/>
      <c r="K24" s="86"/>
      <c r="L24" s="86"/>
      <c r="M24" s="84"/>
      <c r="N24" s="85"/>
      <c r="O24" s="84"/>
      <c r="P24" s="85"/>
      <c r="Q24" s="86"/>
      <c r="R24" s="121"/>
      <c r="S24" s="77"/>
      <c r="T24" s="121"/>
      <c r="U24" s="77"/>
      <c r="V24" s="85"/>
      <c r="W24" s="76"/>
    </row>
    <row r="25" spans="1:23" ht="100.5" customHeight="1">
      <c r="A25" s="66">
        <v>1</v>
      </c>
      <c r="B25" s="126" t="s">
        <v>65</v>
      </c>
      <c r="C25" s="127"/>
      <c r="D25" s="127"/>
      <c r="E25" s="127"/>
      <c r="F25" s="128"/>
      <c r="G25" s="61" t="s">
        <v>66</v>
      </c>
      <c r="H25" s="78" t="s">
        <v>67</v>
      </c>
      <c r="I25" s="79"/>
      <c r="J25" s="65">
        <v>0.1</v>
      </c>
      <c r="K25" s="78" t="s">
        <v>68</v>
      </c>
      <c r="L25" s="79"/>
      <c r="M25" s="72">
        <v>0.3</v>
      </c>
      <c r="N25" s="47">
        <f>0.3/1</f>
        <v>0.3</v>
      </c>
      <c r="O25" s="74">
        <f>J25*N25</f>
        <v>0.03</v>
      </c>
      <c r="P25" s="68">
        <f>+O25/J25</f>
        <v>0.3</v>
      </c>
      <c r="Q25" s="59">
        <v>80000000</v>
      </c>
      <c r="R25" s="48">
        <v>76368551</v>
      </c>
      <c r="S25" s="46">
        <f>R25/Q25</f>
        <v>0.9546068875</v>
      </c>
      <c r="T25" s="62">
        <v>0</v>
      </c>
      <c r="U25" s="49">
        <f>T25/Q25</f>
        <v>0</v>
      </c>
      <c r="V25" s="63" t="s">
        <v>80</v>
      </c>
      <c r="W25" s="41"/>
    </row>
    <row r="26" spans="1:23" ht="108.75" customHeight="1">
      <c r="A26" s="66">
        <v>2</v>
      </c>
      <c r="B26" s="78" t="s">
        <v>69</v>
      </c>
      <c r="C26" s="122"/>
      <c r="D26" s="122"/>
      <c r="E26" s="122"/>
      <c r="F26" s="79"/>
      <c r="G26" s="61" t="s">
        <v>70</v>
      </c>
      <c r="H26" s="80" t="s">
        <v>71</v>
      </c>
      <c r="I26" s="81"/>
      <c r="J26" s="65">
        <v>0.1</v>
      </c>
      <c r="K26" s="82" t="s">
        <v>72</v>
      </c>
      <c r="L26" s="83"/>
      <c r="M26" s="72">
        <v>0.3</v>
      </c>
      <c r="N26" s="47">
        <f>0.3/2</f>
        <v>0.15</v>
      </c>
      <c r="O26" s="74">
        <f>J26*N26</f>
        <v>0.015</v>
      </c>
      <c r="P26" s="68">
        <f>+O26/J26</f>
        <v>0.15</v>
      </c>
      <c r="Q26" s="60">
        <v>45000000</v>
      </c>
      <c r="R26" s="48">
        <v>29961655</v>
      </c>
      <c r="S26" s="46">
        <f>R26/Q26</f>
        <v>0.6658145555555556</v>
      </c>
      <c r="T26" s="62">
        <v>0</v>
      </c>
      <c r="U26" s="49">
        <f>T26/Q26</f>
        <v>0</v>
      </c>
      <c r="V26" s="63" t="s">
        <v>79</v>
      </c>
      <c r="W26" s="41"/>
    </row>
    <row r="27" spans="1:23" ht="104.25" customHeight="1">
      <c r="A27" s="67">
        <v>3</v>
      </c>
      <c r="B27" s="78" t="s">
        <v>73</v>
      </c>
      <c r="C27" s="122"/>
      <c r="D27" s="122"/>
      <c r="E27" s="122"/>
      <c r="F27" s="79"/>
      <c r="G27" s="61" t="s">
        <v>74</v>
      </c>
      <c r="H27" s="80" t="s">
        <v>75</v>
      </c>
      <c r="I27" s="81"/>
      <c r="J27" s="69">
        <v>0.1</v>
      </c>
      <c r="K27" s="82" t="s">
        <v>76</v>
      </c>
      <c r="L27" s="83"/>
      <c r="M27" s="73">
        <v>0.2</v>
      </c>
      <c r="N27" s="47">
        <f>0.2/1</f>
        <v>0.2</v>
      </c>
      <c r="O27" s="74">
        <f>J27*N27</f>
        <v>0.020000000000000004</v>
      </c>
      <c r="P27" s="68">
        <f>+O27/J27</f>
        <v>0.20000000000000004</v>
      </c>
      <c r="Q27" s="60">
        <v>80000000</v>
      </c>
      <c r="R27" s="48">
        <v>0</v>
      </c>
      <c r="S27" s="46">
        <f>R27/Q27</f>
        <v>0</v>
      </c>
      <c r="T27" s="48">
        <v>0</v>
      </c>
      <c r="U27" s="49">
        <f>T27/Q27</f>
        <v>0</v>
      </c>
      <c r="V27" s="63" t="s">
        <v>81</v>
      </c>
      <c r="W27" s="41"/>
    </row>
    <row r="28" spans="2:21" s="24" customFormat="1" ht="30.75" customHeight="1">
      <c r="B28" s="130"/>
      <c r="C28" s="130"/>
      <c r="D28" s="42"/>
      <c r="E28" s="34"/>
      <c r="F28" s="43"/>
      <c r="G28" s="123"/>
      <c r="H28" s="123"/>
      <c r="K28" s="50"/>
      <c r="L28" s="50"/>
      <c r="M28" s="51" t="s">
        <v>4</v>
      </c>
      <c r="N28" s="53">
        <f>AVERAGE(N25:N27)</f>
        <v>0.21666666666666665</v>
      </c>
      <c r="O28" s="70"/>
      <c r="P28" s="71">
        <f>AVERAGE(P25:P27)</f>
        <v>0.21666666666666667</v>
      </c>
      <c r="Q28" s="58">
        <f>SUM(Q25:Q27)</f>
        <v>205000000</v>
      </c>
      <c r="R28" s="54">
        <f>SUM(R25:R27)</f>
        <v>106330206</v>
      </c>
      <c r="S28" s="55">
        <f>R28/Q28</f>
        <v>0.5186839317073171</v>
      </c>
      <c r="T28" s="56">
        <f>SUM(T25:T27)</f>
        <v>0</v>
      </c>
      <c r="U28" s="57">
        <f>T28/Q28</f>
        <v>0</v>
      </c>
    </row>
    <row r="29" spans="2:19" s="24" customFormat="1" ht="30.75" customHeight="1">
      <c r="B29" s="151" t="s">
        <v>36</v>
      </c>
      <c r="C29" s="151"/>
      <c r="D29" s="40">
        <v>1</v>
      </c>
      <c r="F29" s="25" t="s">
        <v>35</v>
      </c>
      <c r="G29" s="124">
        <v>43546</v>
      </c>
      <c r="H29" s="125"/>
      <c r="M29" s="30"/>
      <c r="N29" s="44"/>
      <c r="O29" s="26"/>
      <c r="P29" s="26"/>
      <c r="Q29" s="45"/>
      <c r="R29" s="45"/>
      <c r="S29" s="27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120" t="s">
        <v>38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18" t="s">
        <v>44</v>
      </c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s="11" customFormat="1" ht="29.25" customHeight="1">
      <c r="A33" s="149" t="s">
        <v>15</v>
      </c>
      <c r="B33" s="150"/>
      <c r="C33" s="120" t="s">
        <v>77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18" t="s">
        <v>51</v>
      </c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29.25" customHeight="1">
      <c r="A34" s="149" t="s">
        <v>14</v>
      </c>
      <c r="B34" s="15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29.25" customHeight="1">
      <c r="A35" s="149" t="s">
        <v>16</v>
      </c>
      <c r="B35" s="150"/>
      <c r="C35" s="120" t="s">
        <v>56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18" t="s">
        <v>52</v>
      </c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29.25" customHeight="1">
      <c r="A36" s="149" t="s">
        <v>17</v>
      </c>
      <c r="B36" s="150"/>
      <c r="C36" s="155">
        <v>43535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52">
        <f>+C36</f>
        <v>43535</v>
      </c>
      <c r="N36" s="118"/>
      <c r="O36" s="118"/>
      <c r="P36" s="118"/>
      <c r="Q36" s="118"/>
      <c r="R36" s="118"/>
      <c r="S36" s="118"/>
      <c r="T36" s="118"/>
      <c r="U36" s="118"/>
      <c r="V36" s="119"/>
    </row>
    <row r="49" ht="12.75">
      <c r="K49" s="28"/>
    </row>
  </sheetData>
  <sheetProtection password="CCD1" sheet="1"/>
  <mergeCells count="68">
    <mergeCell ref="M35:V35"/>
    <mergeCell ref="M36:V36"/>
    <mergeCell ref="A19:C21"/>
    <mergeCell ref="A33:B33"/>
    <mergeCell ref="C36:L36"/>
    <mergeCell ref="C32:L32"/>
    <mergeCell ref="A36:B36"/>
    <mergeCell ref="T22:T24"/>
    <mergeCell ref="C34:L34"/>
    <mergeCell ref="M32:V32"/>
    <mergeCell ref="D3:R4"/>
    <mergeCell ref="M11:P11"/>
    <mergeCell ref="H25:I25"/>
    <mergeCell ref="A35:B35"/>
    <mergeCell ref="S22:S24"/>
    <mergeCell ref="A22:A24"/>
    <mergeCell ref="B22:F24"/>
    <mergeCell ref="C35:L35"/>
    <mergeCell ref="B29:C29"/>
    <mergeCell ref="A34:B34"/>
    <mergeCell ref="S1:V1"/>
    <mergeCell ref="S2:V2"/>
    <mergeCell ref="A5:V5"/>
    <mergeCell ref="A1:C4"/>
    <mergeCell ref="D1:R2"/>
    <mergeCell ref="A11:C11"/>
    <mergeCell ref="S3:U3"/>
    <mergeCell ref="S4:U4"/>
    <mergeCell ref="K11:L13"/>
    <mergeCell ref="Q11:R13"/>
    <mergeCell ref="M34:V34"/>
    <mergeCell ref="G29:H29"/>
    <mergeCell ref="B25:F25"/>
    <mergeCell ref="M22:N22"/>
    <mergeCell ref="B28:C28"/>
    <mergeCell ref="O22:P22"/>
    <mergeCell ref="H27:I27"/>
    <mergeCell ref="G22:G24"/>
    <mergeCell ref="D15:G15"/>
    <mergeCell ref="A12:C14"/>
    <mergeCell ref="N23:N24"/>
    <mergeCell ref="M33:V33"/>
    <mergeCell ref="C33:L33"/>
    <mergeCell ref="R22:R24"/>
    <mergeCell ref="B26:F26"/>
    <mergeCell ref="B27:F27"/>
    <mergeCell ref="P23:P24"/>
    <mergeCell ref="G28:H28"/>
    <mergeCell ref="D11:G11"/>
    <mergeCell ref="M14:V14"/>
    <mergeCell ref="K22:L24"/>
    <mergeCell ref="H22:I24"/>
    <mergeCell ref="J22:J24"/>
    <mergeCell ref="A16:C18"/>
    <mergeCell ref="D12:G14"/>
    <mergeCell ref="D16:G18"/>
    <mergeCell ref="D19:G21"/>
    <mergeCell ref="A15:C15"/>
    <mergeCell ref="W22:W24"/>
    <mergeCell ref="U22:U24"/>
    <mergeCell ref="K25:L25"/>
    <mergeCell ref="H26:I26"/>
    <mergeCell ref="K26:L26"/>
    <mergeCell ref="K27:L27"/>
    <mergeCell ref="M23:M24"/>
    <mergeCell ref="O23:O24"/>
    <mergeCell ref="V22:V24"/>
    <mergeCell ref="Q22:Q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2019-09-26T12:47:08Z</dcterms:modified>
  <cp:category/>
  <cp:version/>
  <cp:contentType/>
  <cp:contentStatus/>
</cp:coreProperties>
</file>