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<sst xmlns="http://schemas.openxmlformats.org/spreadsheetml/2006/main" count="108" uniqueCount="98">
  <si>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</si>
  <si>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</si>
  <si>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</si>
  <si>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</si>
  <si>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</si>
  <si>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</si>
  <si>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</si>
  <si>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</si>
  <si>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</si>
  <si>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</si>
  <si>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</si>
  <si>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</si>
  <si>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</si>
  <si>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</si>
  <si>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</si>
  <si>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</si>
  <si>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</si>
  <si>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</si>
  <si>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</si>
  <si>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</si>
  <si>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</si>
  <si>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</si>
  <si>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</si>
  <si>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</si>
  <si>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</si>
  <si>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</si>
  <si>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</si>
  <si>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</si>
  <si>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</si>
  <si>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</si>
  <si>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</si>
  <si>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</si>
  <si>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</si>
  <si>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</si>
  <si>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</si>
  <si>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</si>
  <si>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</si>
  <si>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</si>
  <si>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</si>
  <si>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</si>
  <si>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</si>
  <si>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</si>
  <si>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</si>
  <si>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</si>
  <si>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</si>
  <si>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</si>
  <si>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</si>
  <si>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</si>
  <si>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</si>
  <si>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</si>
  <si>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</si>
  <si>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</si>
  <si>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PROCESOS PRODUCTIVOS COMPETITIVOS Y SOSTENIBLES, PREVENCIÓN Y CONTROL DE LA CONTAMINACIÓN Y EL DETERIORO AMBIENTAL</t>
  </si>
  <si>
    <t>Saneamiento Ambiental</t>
  </si>
  <si>
    <t>Atención a la Gestión Integral de Residuos Sólidos y Peligrosos</t>
  </si>
  <si>
    <t>JAIRO IGNACIO GARCIA RODRIGUEZ</t>
  </si>
  <si>
    <t>Subdierector de Ecosistemas y Gestión Ambiental</t>
  </si>
  <si>
    <t>Subdirectora de Planeación y Sistemas de Información</t>
  </si>
  <si>
    <t>Orientación, Apoyo y Seguimiento a los PGIRS</t>
  </si>
  <si>
    <t>Hacer seguimiento a los PGIRS</t>
  </si>
  <si>
    <t xml:space="preserve">Implementar procesos de orientación para la minimización, separación  y aprovechamiento de Residuos Sólidos en la fuente </t>
  </si>
  <si>
    <t xml:space="preserve">Apoyo y seguimiento a  las cadenas u organizaciones de recuperación y comercialización de residuos aprovechables </t>
  </si>
  <si>
    <t>Fortalecimiento de la mesa regional de reciclaje</t>
  </si>
  <si>
    <t xml:space="preserve"> Apoyo y seguimiento al establecimiento de proyectos modelo para el aprovechamiento de residuos sólidos urbanos </t>
  </si>
  <si>
    <t>Acompañar el proceso de implementacion del PGIRS actualizado en su componente de aprovechamiento de residuos solidos</t>
  </si>
  <si>
    <t>Desarrollar sesiones para el fortalecimiento de la mesa regional de reciclaje</t>
  </si>
  <si>
    <t>Apoyo y seguimiento al establecimiento de proyectos modelo para el aprovechamiento de residuos sólidos urbanos (orgánicos e inorgánicos reciclables) con perspectiva de sostenibilidad social y ambiental</t>
  </si>
  <si>
    <t>21 municipios priorizados para acompañamiento en proceso de implementacon de PGIRS</t>
  </si>
  <si>
    <t>9 municipios priorizados para orientacion en minimizacion, separacion y aprovechamiento de RS</t>
  </si>
  <si>
    <t xml:space="preserve">1 cadena u organización de recuperacion y comercializacion de residuos aprovechables apoyada </t>
  </si>
  <si>
    <t>1 accion desarrollada para el fortalecimiento de la mesa regional de reciclaje</t>
  </si>
  <si>
    <t>1 proyecto modelo de aprovechamiento de RS urbanos apoyado</t>
  </si>
  <si>
    <t>No. De municipios con acompañamiento en proceso de PGIR realizado/No. De municipios programados</t>
  </si>
  <si>
    <t>No. De municipios con orientacion en RESPEL realizado/No. De municipios programados</t>
  </si>
  <si>
    <t>No. De cadenas u organización apoyadas/No. De cadenas u organizaciones programadas</t>
  </si>
  <si>
    <t>No de acciones desarrolladas/No. De acciones programadas</t>
  </si>
  <si>
    <t>No de proyectos apoyados/No. De proyectos programadas a apyar</t>
  </si>
  <si>
    <r>
      <t xml:space="preserve">AÑO: </t>
    </r>
    <r>
      <rPr>
        <b/>
        <u val="single"/>
        <sz val="16"/>
        <rFont val="Arial"/>
        <family val="2"/>
      </rPr>
      <t>2019</t>
    </r>
  </si>
  <si>
    <t>AVANCE METAS PA 2019</t>
  </si>
  <si>
    <t>AVANCE METAS POA 2019</t>
  </si>
  <si>
    <t>METAS AÑO 2019 P.A.</t>
  </si>
  <si>
    <t>METAS AÑO 2019 POA</t>
  </si>
  <si>
    <t>Acta   FGP-23</t>
  </si>
  <si>
    <t>MARZO</t>
  </si>
  <si>
    <t>Total</t>
  </si>
  <si>
    <t>No.</t>
  </si>
  <si>
    <t xml:space="preserve">Formatos FGP-23 de la carpeta de cada expediente.
150-58 Carpetas de Municipios </t>
  </si>
  <si>
    <t xml:space="preserve">Carpetas CPS-2019033 y CPS-2019054
Carpetas 130-4717 Plan de Participación
Carpetas 130-7403 Planes Interinstitucionales de Educación Ambiental 
Formulario "Solicitud para apoyar la realización de acciones de comunicación organizacional"
Correo electrónico psanchez@corpoboyaca.gov.co
Actas de reunión FGP-23, 
Formato de entrega de material FCA-03, en carpetas de cada municipio.
Carpetas PGIRS municipios </t>
  </si>
  <si>
    <t>Carpeta CCS-2019216</t>
  </si>
  <si>
    <t>Acta   FGP-23
Carpeta CCS-2019216</t>
  </si>
  <si>
    <t>20</t>
  </si>
  <si>
    <t>Reunión con el Jefe de la Oficina de Cultura Ambiental, para establecer la temática a desarrollar en la mesa de reciclaje y posibles invitados.
Solicitud de apoyo a la Asociación Nacional de Empresarios  ANDI, como ponente principal en el desarrollo de la mesa de reciclaje.
Solicitud de cotizaciones a operadores logísticos para elaboración de estudio de mercado, para el desarrollo del séptimo encuentro regional de reciclaje en el mes de julio. 
Desarrollo del séptimo encuentro regional de reciclaje</t>
  </si>
  <si>
    <t xml:space="preserve">Se adelantó reunión con las asociaciones de recicladores de los municipios de Tunja, Paipa, Duitama, Sogamoso, Soatá y Villa de Leyva, con el ánimo de verificar la inclusión de las mismas al esquema de aprovechamiento de residuos sólidos en los municipios donde se encuentran dichas asociaciones. 
Reunión con recicladores formales e informales del municipio de Puerto Boyacá, para brindar charlas de orientación en transformación empresarial.
Acompañamiento en reunión de asociaciones de  recicladores organizados, para conformarse como organización de segundo nivel (departamental) 
Desarrollo del séptimo encuentro regional de reciclaje.
Realización de 4 charlas de orientación sobre el marco normativo del aprovechamiento y reciclaje de residuos sólidos, dirigido a recicladores de oficio del municipio de Tunja, en coordinación con la Fundación Juan de Castellanos. 
</t>
  </si>
  <si>
    <t>Visita de inspección y orientación al proyecto de transformación de residuos orgánicos Fundación Prospei en el municipio de Iza.
Asistencia  presentación de proyecto de transformación de orgánicos para el municipio de Tunja con sede en Cómbita, Precooperativa Multiactiva Hidro-Orgánica.
Reunión con funcionarios del  municipio de Miraflores, Servilengupá y Asolengupá, para definir el alcance del proyecto a desarrollar en la planta de tratamiento y aprovechamiento de MIRAFLORES.
Solicitud de cotizaciones para elaboración de estudio de mercado, para el desarrollo del proyecto Planta Miraflores.</t>
  </si>
  <si>
    <t>3201-0900-0002-0001-02</t>
  </si>
  <si>
    <t>X</t>
  </si>
  <si>
    <t xml:space="preserve">A la fecha se desarrollaron las actividades:
CPS-2019033: Reunión con la supervisora, para establecer plan de trabajo y suministro de materiales para la implementación del programa de minimización y separación de residuos, solicitud de cotizaciones de los materiales acordados.
Solicitud al equipo de comunicaciones de diseño de cartilla e imantados para desarrollo del programa.
Solicitud del número ISBN, ante la Cámara Colombiana del Libro para la cartilla Separando Vamos Cuidando el Ambiente y recepción del mismo. 
Socialización del programa a través de los CIDEA de los municipios de: Paz de Río, Tunja, Sogamoso, Duitama, Paipa, empresa Red Vital de Paipa, Tota, Socha, Soatá, Miraflores y Aquitania, con el fin que este sea integrado a los Planes Operativos de estos Comités, en este sentido se realizó diligenciamiento de la matriz del plan operativo de los CIDEA de Tunja y Sogamoso, incluyendo las actividades del programa.
Socialización del programa de educación ambiental para la minimización y separación de residuos sólidos en la fuente, en el municipio de Puerto Boyacá, en reunión de grupo coordinador PGIRS.
Orientación sobre procesos de minimización y separación de residuos sólidos en el municipio de Soracá, agentes de la Policía Metropolitana de Tunja y estudiantes de la Institución Educativa el Rosario de Paipa, Institución Educativa Técnica Industrial y Minera de Paz de Rio, Grupo Ecológico "Voces de la Naturaleza" de la Policía Metropolitana de Tunja, funcionarios de la empresa INVERTRAC de Duitama, funcionarios del peaje de Tuta.
Charla de orientación a estudiantes de grados 10 y 11 de la IE Héctor Julio Rangel Quintero del municipio de Floresta, SENA-CEDEAGRO Duitama, IE Técnica Pedro José Sarmiento de Socha, estudiantes del programa de Ingeniería Ambiental de la Universidad de Boyacá, comunidad del municipio de Paz de Río, Institución Educativa Sergio Camargo de Miraflores, estudiantes de los grados octavo y noveno de la Institución Educativa Jorge Eliecer Gaitán de Tota, a los estudiantes de Institución Educativa Técnica la Libertad del municipio de Tutazá, Escuela Normal Superior "La Presentación" de Soatá, Colegio la Presentación de Tunja, a participantes del I concurso de Elaboración de esculturas de especies silvestres en material reciclado, IET Ramón Ignacio Avella de Aquitania.
Participación en la primera semana ambiental del municipio de Samacá, con charla dirigida a la comunidad en general, estudiantes, empresarios entre otros.
Reunión con las funcionarias de Cultura Ambiental adscritas a las Oficinas territoriales, con el fin de socializar el programa y solicitar apoyo.
Envío de comunicación escrita el 26 de abril de 2019 a los municipios de Tunja, Paz de Río, Sogamoso, Duitama, Tota, Socha, Soatá, Sotaquirá, Aquitania y Miraflores, con la metodología y actividades del programa, en espera de confirmación de participación.
El día 19 de junio de 2019, en compañía de una funcionaria de la Oficina de Cultura Ambiental, se acudió a las instalaciones de la Alcaldía del municipio de Sotaquirá, en donde se realizó reunión con el Secretario de Planeación, el cual indicó que había interés de participación y se comprometía a dar respuesta al oficio antes de terminar el mes.
Reenvío de la comunicación recordatoria vía correo electrónico a los municipios, que no habían dado respuesta a la solicitud inicial.
Socialización de la cartilla en el municipio de Tunja, con administración municipal y Servitunja S.A. E.S.P y a los integrantes del CIDEA del municipio de Aquitania.
Recepción de las comunicaciones de los municipios manifestando interés de participar en el programa.
Participación en la celebración del día internacional del reciclaje, evento realizado en Unicentro Tunja con la feria RECICLARTE.
Revisión de PGIRS de los municipios de Aquitania, Duitama, Paipa, Paz de Río, Soatá, Socha, Sogamoso, Sotaquirá, Tota, Tunja y Puerto Boyacá, para establecer los programas y proyectos que se articulan con la estrategia de minimización de la Corporación. 
Revisión del PGIRS de la provincia de Lengupá en conjunto con el técnico del proyecto.
Extensión del programa al municipio de Tibasosa a través del CIDEA con capacitaciones sobre gestión adecuada de residuos sólidos y entrega de bolsas ecológicas, en la actividad ensúciate para limpiar el agua de nuestro país.
Se ha realizado la entrega de 4.438 de bolsas ecológicas autoguardables en kambrel, en los municipios de Puerto Boyacá, Tibasosa, Tunja, Paipa, Aquitania, Paz de Río, Socha, Duitama, Sogamoso, Tota y Miraflores.
Entrega de 17.676 ejemplares de la Cartilla “SEPARANDO EL AMBIENTE VAMOS CUIDANDO, en los municipios de Tunja, Aquitania, Socha, Paz de Río, Paipa, Duitama, Sogamoso, Miraflores y Tota 
Entrega de 13.548 imantados en los municipios de Tunja, Aquitania, Socha, Paz de Río, Paipa, Duitama, Sogamoso, Miraflores y Tota.
Elaboración y envío de Circular 19, a los 87 municipios de la jurisdicción, referente a la adecuada implementación y operación de estaciones de clasificación y aprovechamiento de residuos sólidos.
Reunión con recicladores de oficio del municipio de Puerto Boyacá, con el fin de rendir información acerca del Decreto 596 de 2016, de importancia del CENSO DE RECICLADORES.
Acompañamiento reunión con los recicladores de oficio para definición del plan de acción para el apoyo a su formalización.
CPS-2019033: Reunión con la supervisora, para establecer plan de trabajo y suministro de materiales para la implementación del programa de minimización y separación de residuos, solicitud de cotizaciones de los materiales acordados.
Solicitud al equipo de comunicaciones de diseño de cartilla e imantados para desarrollo del programa.
Solicitud del número ISBN, ante la Cámara Colombiana del Libro para la cartilla Separando Vamos Cuidando el Ambiente y recepción del mismo. 
Socialización del programa a través de los CIDEA de los municipios de: Paz de Río, Tunja, Sogamoso, Duitama, Paipa, empresa Red Vital de Paipa, Tota, Socha, Soatá, Miraflores y Aquitania, con el fin que este sea integrado a los Planes Operativos de estos Comités, en este sentido se realizó diligenciamiento de la matriz del plan operativo de los CIDEA de Tunja y Sogamoso, incluyendo las actividades del programa.
Socialización del programa de educación ambiental para la minimización y separación de residuos sólidos en la fuente, en el municipio de Puerto Boyacá, en reunión de grupo coordinador PGIRS.
Orientación sobre procesos de minimización y separación de residuos sólidos en el municipio de Soracá, agentes de la Policía Metropolitana de Tunja y estudiantes de la Institución Educativa el Rosario de Paipa, Institución Educativa Técnica Industrial y Minera de Paz de Rio, Grupo Ecológico "Voces de la Naturaleza" de la Policía Metropolitana de Tunja, funcionarios de la empresa INVERTRAC de Duitama, funcionarios del peaje de Tuta.
Charla de orientación a estudiantes de grados 10 y 11 de la IE Héctor Julio Rangel Quintero del municipio de Floresta, en el foro municipal ambiental bicentenario, SENA-CEDEAGRO Duitama, IE Técnica Pedro José Sarmiento de Socha, Colegio la Presentación de Tunja, a participantes del I concurso de Elaboración de esculturas de especies silvestres en material reciclado, IET Ramón Ignacio Avella de Aquitania.
Participación en la primera semana ambiental del municipio de Samacá, con charla dirigida a la comunidad en general, estudiantes, empresarios entre otros.
Reunión con las funcionarias de Cultura Ambiental adscritas a las Oficinas territoriales, con el fin de socializar el programa y solicitar apoyo.
Envío de comunicación escrita el 26 de abril de 2019 a los municipios de Tunja, Paz de Río, Sogamoso, Duitama, Tota, Socha, Soatá, Sotaquirá, Aquitania y Miraflores, con la metodología y actividades del programa, en espera de confirmación de participación.
El día 19 de junio de 2019, en compañía de una funcionaria de la Oficina de Cultura Ambiental, se acudió a las instalaciones de la Alcaldía del municipio de Sotaquirá, en donde se realizó reunión con el Secretario de Planeación, el cual indicó que había interés de participación y se comprometía a dar respuesta al oficio antes de terminar el mes.
Reenvío de la comunicación recordatoria vía correo electrónico a los municipios, que no habían dado respuesta a la solicitud inicial.
Socialización de la cartilla en el municipio de Tunja, con administración municipal y Servitunja S.A. E.S.P y a los integrantes del CIDEA del municipio de Aquitania.
Recepción de las comunicaciones de los municipios manifestando interés de participar en el programa.
Participación en la celebración del día internacional del reciclaje, evento realizado en Unicentro Tunja con la feria RECICLARTE.
Revisión de PGIRS de los municipios de Aquitania, Duitama, Paipa, Paz de Río, Soatá, Socha, Sogamoso, Sotaquirá, Tota, Tunja y Puerto Boyacá, para establecer los programas y proyectos que se articulan con la estrategia de minimización de la Corporación. 
Revisión del PGIRS de la provincia de Lengupá en conjunto con el técnico del proyecto.
Extensión del programa al municipio de Tibasosa a través del CIDEA con capacitaciones sobre gestión adecuada de residuos sólidos y entrega de bolsas ecológicas, en la actividad ensúciate para limpiar el agua de nuestro país.
Se ha realizado la entrega de 3706 de bolsas ecológicas autoguardables en kambrel, en los municipios de Puerto Boyacá, Tibasosa, Tunja, Paipa, Aquitania, Paz de Río, Socha, Duitama, Sogamoso y Miraflores.
Entrega de 13.356 ejemplares de la Cartilla “SEPARANDO EL AMBIENTE VAMOS CUIDANDO, en los municipios de Tunja, Aquitania, Socha, Paz de Río, Paipa, Duitama, Sogamoso y Miraflores.
Entrega de 8.348 imantados en los municipios de Tunja, Aquitania, Socha, Paz de Río, Paipa, Duitama, Sogamoso y Miraflores.
Elaboración y envío de Circular 19, a los 87 municipios de la jurisdicción, referente a la adecuada implementación y operación de estaciones de clasificación y aprovechamiento de residuos sólidos.
Reunión con recicladores de oficio del municipio de Puerto Boyacá, con el fin de rendir información acerca del Decreto 596 de 2016, de importancia del CENSO DE RECICLADORES.
Acompañamiento reunión con los recicladores de oficio para definición del plan de acción para el apoyo a su formalización.
</t>
  </si>
  <si>
    <t xml:space="preserve">Se realizaron mesas técnicas de orientación en temática de PGIRS, a los municipios de El Cocuy, Sogamoso, Tunja, Puerto Boyacá, Chivatá, Tasco, Oicatá, Miraflores, Otanche, Tota, Aquitania, Cuítiva, Firavitoba, Iza, Socha, Covarachía, Monguí, Muzo, Tununguá, Chivatá, Pauna, Soracá, Floresta, Sativanorte, Sáchica y Toca. 
Asistencia y participación en el comité coordinador PGIRS en los municipios de Tibasosa, Tasco, Tota, Oicatá, Belén, Sáchica, Tunja, Puerto Boyacá, Moniquirá, Socha, Tutazá, Villa de Leyva, Duitama, Sogamoso, Asolengupá, Corrales, Iza, Soracá, Cerinza, Chíquiza, Chivatá, Combita, Floresta, Tópaga, Nobsa, Arcabuco, Aquitania, Monguí, Sora, Toca, Paipa, Busbanza y municipios de provincia Lengupá.
Participación en la mesa interinstitucional de residuos sólidos de Boyacá con Contraloría, Procuraduría, Empresa de Servicios Públicos de Boyacá, PDA, Secretaría de Medio Ambiente de la Gobernación. Corpochivor y alcaldías de Tunja y Sogamoso y sus operadores de servicio.
Participación mesa interinstitucional de residuos sólidos de Boyacá, en el municipio de Duitama.
Elaboración de informe de situación de residuos en Boyacá y posibles soluciones regionales, para ser presentado ante instancias nacionales CCGR) y socialización del mismo en las oficinas de Bogotá.
Elaboración y envío a los municipios de circulares No. 26 con asunto Gestión de Residuos de Construcción y Demolición, No. 27 acerca de Recomendaciones Ajustes PGIRS, No. 31 Plan de Acción para la Gestión Integral de Residuos Sólidos Municipales, No. 34 relacionada con adopción de PGIRS, No. 52 Seguimiento y control - RCD.
Asistencia y participación en reunión convocada por el Procurador Regional de Boyacá y Procuradores Ambientales y Agrarios, Superintendencia de Servicios públicos SSPD, para evaluar cumplimiento de compromisos de avance de PGIRS por parte de los municipios de Tunja y los demás beneficiados por el relleno de PIRGUA.
</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</si>
</sst>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240A]dddd\,\ d\ &quot;de&quot;\ mmmm\ &quot;de&quot;\ yyyy"/>
    <numFmt numFmtId="185" formatCode="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u val="single"/>
      <sz val="10"/>
      <color indexed="12"/>
      <name val="Arial"/>
      <family val="2"/>
    </font>
    <font>
      <u val="single"/>
      <sz val="10"/>
      <color indexed="20"/>
      <name val="Arial"/>
      <family val="2"/>
    </font>
    <font>
      <b/>
      <sz val="10"/>
      <color indexed="8"/>
      <name val="Arial"/>
      <family val="2"/>
    </font>
    <font>
      <u val="single"/>
      <sz val="10"/>
      <color theme="10"/>
      <name val="Arial"/>
      <family val="2"/>
    </font>
    <font>
      <u val="single"/>
      <sz val="10"/>
      <color theme="1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style="medium"/>
      <bottom style="medium"/>
    </border>
    <border>
      <left style="medium"/>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6">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51" applyNumberFormat="1" applyFont="1" applyFill="1" applyBorder="1" applyAlignment="1" applyProtection="1">
      <alignment horizontal="center" vertical="center"/>
      <protection/>
    </xf>
    <xf numFmtId="1" fontId="19" fillId="0" borderId="0" xfId="51" applyNumberFormat="1" applyFont="1" applyBorder="1" applyAlignment="1" applyProtection="1">
      <alignment horizontal="right" vertical="center"/>
      <protection/>
    </xf>
    <xf numFmtId="9" fontId="0" fillId="0" borderId="10" xfId="51"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6" xfId="0" applyFont="1" applyFill="1" applyBorder="1" applyAlignment="1" applyProtection="1">
      <alignment horizontal="left" vertical="center"/>
      <protection/>
    </xf>
    <xf numFmtId="9" fontId="0" fillId="0" borderId="12" xfId="56" applyFont="1" applyFill="1" applyBorder="1" applyAlignment="1" applyProtection="1">
      <alignment horizontal="center" vertical="center"/>
      <protection/>
    </xf>
    <xf numFmtId="3" fontId="0" fillId="0" borderId="12" xfId="51" applyNumberFormat="1" applyFont="1" applyBorder="1" applyAlignment="1" applyProtection="1">
      <alignment horizontal="center" vertical="center"/>
      <protection/>
    </xf>
    <xf numFmtId="9" fontId="0" fillId="0" borderId="12" xfId="51" applyNumberFormat="1" applyFont="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9" fontId="0" fillId="0" borderId="10" xfId="56" applyFont="1" applyFill="1" applyBorder="1" applyAlignment="1" applyProtection="1">
      <alignment horizontal="center" vertical="center" wrapText="1"/>
      <protection/>
    </xf>
    <xf numFmtId="183" fontId="29" fillId="0" borderId="10" xfId="56"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0" fillId="0" borderId="10" xfId="51" applyNumberFormat="1" applyFont="1" applyBorder="1" applyAlignment="1" applyProtection="1">
      <alignment horizontal="justify" vertical="center" wrapText="1"/>
      <protection locked="0"/>
    </xf>
    <xf numFmtId="49" fontId="0" fillId="0" borderId="10" xfId="51" applyNumberFormat="1" applyFont="1" applyBorder="1" applyAlignment="1" applyProtection="1">
      <alignment horizontal="center" vertical="center" wrapText="1"/>
      <protection locked="0"/>
    </xf>
    <xf numFmtId="185" fontId="29" fillId="0" borderId="10" xfId="56" applyNumberFormat="1" applyFont="1" applyBorder="1" applyAlignment="1" applyProtection="1">
      <alignment horizontal="center" vertical="center" wrapText="1"/>
      <protection locked="0"/>
    </xf>
    <xf numFmtId="3" fontId="0" fillId="0" borderId="17" xfId="0" applyNumberFormat="1" applyFont="1" applyFill="1" applyBorder="1" applyAlignment="1" applyProtection="1">
      <alignment horizontal="right" vertical="center"/>
      <protection/>
    </xf>
    <xf numFmtId="0" fontId="0" fillId="0" borderId="10" xfId="0" applyFont="1" applyBorder="1" applyAlignment="1" applyProtection="1">
      <alignment horizontal="justify" vertical="center" wrapText="1"/>
      <protection/>
    </xf>
    <xf numFmtId="9" fontId="0" fillId="0" borderId="10" xfId="56" applyFont="1" applyBorder="1" applyAlignment="1" applyProtection="1">
      <alignment horizontal="center" vertical="center" wrapText="1"/>
      <protection/>
    </xf>
    <xf numFmtId="10" fontId="0" fillId="0" borderId="10" xfId="51" applyNumberFormat="1" applyFont="1" applyBorder="1" applyAlignment="1" applyProtection="1">
      <alignment horizontal="center" vertical="center" wrapText="1"/>
      <protection/>
    </xf>
    <xf numFmtId="9" fontId="0" fillId="0" borderId="10" xfId="56" applyFont="1" applyBorder="1" applyAlignment="1" applyProtection="1">
      <alignment horizontal="center" vertical="center"/>
      <protection/>
    </xf>
    <xf numFmtId="9" fontId="0" fillId="0" borderId="12" xfId="56" applyFont="1" applyBorder="1" applyAlignment="1" applyProtection="1">
      <alignment horizontal="center" vertical="center"/>
      <protection/>
    </xf>
    <xf numFmtId="3" fontId="0" fillId="0" borderId="10" xfId="0" applyNumberFormat="1" applyFont="1" applyFill="1" applyBorder="1" applyAlignment="1" applyProtection="1">
      <alignment horizontal="center" vertical="center" wrapText="1"/>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9" fontId="0" fillId="25" borderId="12" xfId="51" applyNumberFormat="1" applyFont="1" applyFill="1" applyBorder="1" applyAlignment="1" applyProtection="1">
      <alignment horizontal="center" vertical="center"/>
      <protection locked="0"/>
    </xf>
    <xf numFmtId="3" fontId="0" fillId="0" borderId="12" xfId="51"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10" fontId="0" fillId="0" borderId="12" xfId="51"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0" fillId="0" borderId="18"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19" xfId="0" applyFont="1" applyBorder="1" applyAlignment="1" applyProtection="1">
      <alignment vertical="center" wrapText="1"/>
      <protection/>
    </xf>
    <xf numFmtId="9" fontId="0" fillId="0" borderId="18" xfId="56" applyFont="1" applyFill="1" applyBorder="1" applyAlignment="1" applyProtection="1">
      <alignment horizontal="center" vertical="center" wrapText="1"/>
      <protection/>
    </xf>
    <xf numFmtId="9" fontId="0" fillId="0" borderId="19" xfId="56"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0" fillId="0" borderId="10" xfId="51" applyNumberFormat="1" applyFont="1" applyFill="1" applyBorder="1" applyAlignment="1" applyProtection="1">
      <alignment horizontal="center" vertical="center"/>
      <protection locked="0"/>
    </xf>
    <xf numFmtId="49" fontId="23" fillId="0" borderId="10" xfId="51" applyNumberFormat="1" applyFont="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7" fillId="0" borderId="18"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1" fontId="0" fillId="0" borderId="18" xfId="56" applyNumberFormat="1" applyFont="1" applyFill="1" applyBorder="1" applyAlignment="1" applyProtection="1">
      <alignment horizontal="center" vertical="center" wrapText="1"/>
      <protection/>
    </xf>
    <xf numFmtId="1" fontId="0" fillId="0" borderId="19" xfId="56" applyNumberFormat="1" applyFont="1" applyFill="1" applyBorder="1" applyAlignment="1" applyProtection="1">
      <alignment horizontal="center"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20" fillId="0" borderId="0" xfId="51" applyNumberFormat="1" applyFont="1" applyFill="1" applyBorder="1" applyAlignment="1" applyProtection="1">
      <alignment horizontal="center" vertical="center"/>
      <protection locked="0"/>
    </xf>
    <xf numFmtId="0" fontId="19" fillId="16" borderId="30"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19" fillId="16" borderId="3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14" fontId="21" fillId="0" borderId="20" xfId="0" applyNumberFormat="1" applyFont="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0" fontId="36" fillId="0" borderId="10" xfId="0" applyFont="1" applyBorder="1" applyAlignment="1" applyProtection="1">
      <alignment horizontal="center" vertical="center" wrapText="1"/>
      <protection/>
    </xf>
    <xf numFmtId="49" fontId="36" fillId="0" borderId="10" xfId="51" applyNumberFormat="1" applyFont="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1"/>
  <sheetViews>
    <sheetView showGridLines="0" tabSelected="1" zoomScale="90" zoomScaleNormal="90" zoomScalePageLayoutView="0" workbookViewId="0" topLeftCell="N22">
      <selection activeCell="U25" sqref="U2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42"/>
      <c r="B1" s="142"/>
      <c r="C1" s="142"/>
      <c r="D1" s="132" t="s">
        <v>19</v>
      </c>
      <c r="E1" s="132"/>
      <c r="F1" s="132"/>
      <c r="G1" s="132"/>
      <c r="H1" s="132"/>
      <c r="I1" s="132"/>
      <c r="J1" s="132"/>
      <c r="K1" s="132"/>
      <c r="L1" s="132"/>
      <c r="M1" s="132"/>
      <c r="N1" s="132"/>
      <c r="O1" s="132"/>
      <c r="P1" s="132"/>
      <c r="Q1" s="132"/>
      <c r="R1" s="132"/>
      <c r="S1" s="139" t="s">
        <v>42</v>
      </c>
      <c r="T1" s="139"/>
      <c r="U1" s="139"/>
      <c r="V1" s="139"/>
    </row>
    <row r="2" spans="1:22" ht="27.75" customHeight="1">
      <c r="A2" s="142"/>
      <c r="B2" s="142"/>
      <c r="C2" s="142"/>
      <c r="D2" s="132"/>
      <c r="E2" s="132"/>
      <c r="F2" s="132"/>
      <c r="G2" s="132"/>
      <c r="H2" s="132"/>
      <c r="I2" s="132"/>
      <c r="J2" s="132"/>
      <c r="K2" s="132"/>
      <c r="L2" s="132"/>
      <c r="M2" s="132"/>
      <c r="N2" s="132"/>
      <c r="O2" s="132"/>
      <c r="P2" s="132"/>
      <c r="Q2" s="132"/>
      <c r="R2" s="132"/>
      <c r="S2" s="140" t="s">
        <v>20</v>
      </c>
      <c r="T2" s="140"/>
      <c r="U2" s="140"/>
      <c r="V2" s="140"/>
    </row>
    <row r="3" spans="1:22" ht="19.5" customHeight="1">
      <c r="A3" s="142"/>
      <c r="B3" s="142"/>
      <c r="C3" s="142"/>
      <c r="D3" s="132" t="s">
        <v>21</v>
      </c>
      <c r="E3" s="132"/>
      <c r="F3" s="132"/>
      <c r="G3" s="132"/>
      <c r="H3" s="132"/>
      <c r="I3" s="132"/>
      <c r="J3" s="132"/>
      <c r="K3" s="132"/>
      <c r="L3" s="132"/>
      <c r="M3" s="132"/>
      <c r="N3" s="132"/>
      <c r="O3" s="132"/>
      <c r="P3" s="132"/>
      <c r="Q3" s="132"/>
      <c r="R3" s="132"/>
      <c r="S3" s="129" t="s">
        <v>22</v>
      </c>
      <c r="T3" s="130"/>
      <c r="U3" s="131"/>
      <c r="V3" s="29" t="s">
        <v>23</v>
      </c>
    </row>
    <row r="4" spans="1:22" ht="19.5" customHeight="1">
      <c r="A4" s="142"/>
      <c r="B4" s="142"/>
      <c r="C4" s="142"/>
      <c r="D4" s="132"/>
      <c r="E4" s="132"/>
      <c r="F4" s="132"/>
      <c r="G4" s="132"/>
      <c r="H4" s="132"/>
      <c r="I4" s="132"/>
      <c r="J4" s="132"/>
      <c r="K4" s="132"/>
      <c r="L4" s="132"/>
      <c r="M4" s="132"/>
      <c r="N4" s="132"/>
      <c r="O4" s="132"/>
      <c r="P4" s="132"/>
      <c r="Q4" s="132"/>
      <c r="R4" s="132"/>
      <c r="S4" s="129" t="s">
        <v>49</v>
      </c>
      <c r="T4" s="130"/>
      <c r="U4" s="131"/>
      <c r="V4" s="30">
        <v>42999</v>
      </c>
    </row>
    <row r="5" spans="1:22" ht="31.5" customHeight="1">
      <c r="A5" s="141" t="s">
        <v>50</v>
      </c>
      <c r="B5" s="141"/>
      <c r="C5" s="141"/>
      <c r="D5" s="141"/>
      <c r="E5" s="141"/>
      <c r="F5" s="141"/>
      <c r="G5" s="141"/>
      <c r="H5" s="141"/>
      <c r="I5" s="141"/>
      <c r="J5" s="141"/>
      <c r="K5" s="141"/>
      <c r="L5" s="141"/>
      <c r="M5" s="141"/>
      <c r="N5" s="141"/>
      <c r="O5" s="141"/>
      <c r="P5" s="141"/>
      <c r="Q5" s="141"/>
      <c r="R5" s="141"/>
      <c r="S5" s="141"/>
      <c r="T5" s="141"/>
      <c r="U5" s="141"/>
      <c r="V5" s="141"/>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1"/>
      <c r="B10" s="15"/>
      <c r="C10" s="15"/>
      <c r="D10" s="15"/>
      <c r="E10" s="15"/>
      <c r="F10" s="15"/>
      <c r="G10" s="14"/>
      <c r="H10" s="15"/>
      <c r="I10" s="15"/>
      <c r="J10" s="15"/>
      <c r="K10" s="15"/>
      <c r="L10" s="15"/>
      <c r="M10" s="5"/>
      <c r="N10" s="5"/>
      <c r="O10" s="5"/>
      <c r="P10" s="5"/>
      <c r="Q10" s="5"/>
      <c r="R10" s="4"/>
      <c r="S10" s="4"/>
      <c r="T10" s="4"/>
      <c r="U10" s="4"/>
    </row>
    <row r="11" spans="1:22" ht="36" customHeight="1" thickBot="1">
      <c r="A11" s="143" t="s">
        <v>8</v>
      </c>
      <c r="B11" s="144"/>
      <c r="C11" s="144"/>
      <c r="D11" s="102" t="s">
        <v>52</v>
      </c>
      <c r="E11" s="103"/>
      <c r="F11" s="103"/>
      <c r="G11" s="104"/>
      <c r="H11" s="35" t="s">
        <v>5</v>
      </c>
      <c r="I11" s="36" t="s">
        <v>6</v>
      </c>
      <c r="J11" s="26"/>
      <c r="K11" s="84" t="s">
        <v>24</v>
      </c>
      <c r="L11" s="85"/>
      <c r="M11" s="133" t="s">
        <v>43</v>
      </c>
      <c r="N11" s="133"/>
      <c r="O11" s="133"/>
      <c r="P11" s="133"/>
      <c r="Q11" s="90" t="s">
        <v>77</v>
      </c>
      <c r="R11" s="90"/>
      <c r="S11" s="28"/>
      <c r="T11" s="28"/>
      <c r="U11" s="28"/>
      <c r="V11" s="28"/>
    </row>
    <row r="12" spans="1:22" ht="27.75" customHeight="1">
      <c r="A12" s="134" t="s">
        <v>29</v>
      </c>
      <c r="B12" s="135"/>
      <c r="C12" s="135"/>
      <c r="D12" s="108" t="s">
        <v>53</v>
      </c>
      <c r="E12" s="109"/>
      <c r="F12" s="109"/>
      <c r="G12" s="110"/>
      <c r="H12" s="33" t="s">
        <v>7</v>
      </c>
      <c r="I12" s="34">
        <v>209513337</v>
      </c>
      <c r="J12" s="16"/>
      <c r="K12" s="86"/>
      <c r="L12" s="87"/>
      <c r="M12" s="67" t="s">
        <v>83</v>
      </c>
      <c r="N12" s="67" t="s">
        <v>1</v>
      </c>
      <c r="O12" s="67" t="s">
        <v>2</v>
      </c>
      <c r="P12" s="67" t="s">
        <v>3</v>
      </c>
      <c r="Q12" s="90"/>
      <c r="R12" s="90"/>
      <c r="S12" s="6"/>
      <c r="T12" s="6"/>
      <c r="U12" s="6"/>
      <c r="V12" s="6"/>
    </row>
    <row r="13" spans="1:22" ht="15.75" customHeight="1">
      <c r="A13" s="106"/>
      <c r="B13" s="107"/>
      <c r="C13" s="107"/>
      <c r="D13" s="111"/>
      <c r="E13" s="112"/>
      <c r="F13" s="112"/>
      <c r="G13" s="113"/>
      <c r="H13" s="17" t="s">
        <v>9</v>
      </c>
      <c r="I13" s="32" t="s">
        <v>10</v>
      </c>
      <c r="J13" s="16"/>
      <c r="K13" s="88"/>
      <c r="L13" s="89"/>
      <c r="M13" s="68"/>
      <c r="N13" s="68"/>
      <c r="O13" s="68" t="s">
        <v>95</v>
      </c>
      <c r="P13" s="69"/>
      <c r="Q13" s="90"/>
      <c r="R13" s="90"/>
      <c r="S13" s="6"/>
      <c r="T13" s="6"/>
      <c r="U13" s="6"/>
      <c r="V13" s="6"/>
    </row>
    <row r="14" spans="1:22" ht="15.75" customHeight="1">
      <c r="A14" s="106"/>
      <c r="B14" s="107"/>
      <c r="C14" s="107"/>
      <c r="D14" s="114"/>
      <c r="E14" s="115"/>
      <c r="F14" s="115"/>
      <c r="G14" s="116"/>
      <c r="H14" s="17" t="s">
        <v>11</v>
      </c>
      <c r="I14" s="32" t="s">
        <v>10</v>
      </c>
      <c r="J14" s="19"/>
      <c r="K14" s="18"/>
      <c r="L14" s="20"/>
      <c r="M14" s="105"/>
      <c r="N14" s="105"/>
      <c r="O14" s="105"/>
      <c r="P14" s="105"/>
      <c r="Q14" s="105"/>
      <c r="R14" s="105"/>
      <c r="S14" s="105"/>
      <c r="T14" s="105"/>
      <c r="U14" s="105"/>
      <c r="V14" s="105"/>
    </row>
    <row r="15" spans="1:22" ht="37.5" customHeight="1">
      <c r="A15" s="106" t="s">
        <v>47</v>
      </c>
      <c r="B15" s="107"/>
      <c r="C15" s="107"/>
      <c r="D15" s="126" t="s">
        <v>54</v>
      </c>
      <c r="E15" s="127"/>
      <c r="F15" s="127"/>
      <c r="G15" s="128"/>
      <c r="H15" s="17" t="s">
        <v>12</v>
      </c>
      <c r="I15" s="32"/>
      <c r="J15" s="19"/>
      <c r="K15" s="18"/>
      <c r="L15" s="20"/>
      <c r="M15" s="6"/>
      <c r="N15" s="6"/>
      <c r="O15" s="6"/>
      <c r="P15" s="6"/>
      <c r="Q15" s="6"/>
      <c r="R15" s="6"/>
      <c r="S15" s="6"/>
      <c r="T15" s="6"/>
      <c r="U15" s="6"/>
      <c r="V15" s="6"/>
    </row>
    <row r="16" spans="1:22" ht="15.75" customHeight="1">
      <c r="A16" s="106" t="s">
        <v>0</v>
      </c>
      <c r="B16" s="107"/>
      <c r="C16" s="107"/>
      <c r="D16" s="117" t="s">
        <v>58</v>
      </c>
      <c r="E16" s="118"/>
      <c r="F16" s="118"/>
      <c r="G16" s="119"/>
      <c r="H16" s="17" t="s">
        <v>13</v>
      </c>
      <c r="I16" s="32" t="s">
        <v>10</v>
      </c>
      <c r="J16" s="19"/>
      <c r="K16" s="18"/>
      <c r="L16" s="20"/>
      <c r="M16" s="6"/>
      <c r="N16" s="6"/>
      <c r="O16" s="6"/>
      <c r="P16" s="6"/>
      <c r="Q16" s="6"/>
      <c r="R16" s="6"/>
      <c r="S16" s="6"/>
      <c r="T16" s="6"/>
      <c r="U16" s="6"/>
      <c r="V16" s="6"/>
    </row>
    <row r="17" spans="1:22" ht="15.75" customHeight="1">
      <c r="A17" s="106"/>
      <c r="B17" s="107"/>
      <c r="C17" s="107"/>
      <c r="D17" s="111"/>
      <c r="E17" s="112"/>
      <c r="F17" s="112"/>
      <c r="G17" s="113"/>
      <c r="H17" s="17" t="s">
        <v>31</v>
      </c>
      <c r="I17" s="32" t="s">
        <v>10</v>
      </c>
      <c r="J17" s="19"/>
      <c r="K17" s="18"/>
      <c r="L17" s="20"/>
      <c r="M17" s="6"/>
      <c r="N17" s="6"/>
      <c r="O17" s="6"/>
      <c r="P17" s="6"/>
      <c r="Q17" s="6"/>
      <c r="R17" s="6"/>
      <c r="S17" s="6"/>
      <c r="T17" s="6"/>
      <c r="U17" s="6"/>
      <c r="V17" s="6"/>
    </row>
    <row r="18" spans="1:22" ht="15.75" customHeight="1">
      <c r="A18" s="106"/>
      <c r="B18" s="107"/>
      <c r="C18" s="107"/>
      <c r="D18" s="114"/>
      <c r="E18" s="115"/>
      <c r="F18" s="115"/>
      <c r="G18" s="116"/>
      <c r="H18" s="17" t="s">
        <v>32</v>
      </c>
      <c r="I18" s="32" t="s">
        <v>10</v>
      </c>
      <c r="J18" s="19"/>
      <c r="K18" s="18"/>
      <c r="L18" s="20"/>
      <c r="M18" s="6"/>
      <c r="N18" s="6"/>
      <c r="O18" s="6"/>
      <c r="P18" s="6"/>
      <c r="Q18" s="6"/>
      <c r="R18" s="6"/>
      <c r="S18" s="6"/>
      <c r="T18" s="6"/>
      <c r="U18" s="6"/>
      <c r="V18" s="6"/>
    </row>
    <row r="19" spans="1:22" ht="15.75" customHeight="1">
      <c r="A19" s="106" t="s">
        <v>30</v>
      </c>
      <c r="B19" s="107"/>
      <c r="C19" s="107"/>
      <c r="D19" s="120" t="s">
        <v>94</v>
      </c>
      <c r="E19" s="121"/>
      <c r="F19" s="121"/>
      <c r="G19" s="122"/>
      <c r="H19" s="17" t="s">
        <v>33</v>
      </c>
      <c r="I19" s="32" t="s">
        <v>10</v>
      </c>
      <c r="J19" s="19"/>
      <c r="K19" s="18"/>
      <c r="L19" s="20"/>
      <c r="M19" s="6"/>
      <c r="N19" s="6"/>
      <c r="O19" s="6"/>
      <c r="P19" s="6"/>
      <c r="Q19" s="6"/>
      <c r="R19" s="6"/>
      <c r="S19" s="6"/>
      <c r="T19" s="6"/>
      <c r="U19" s="6"/>
      <c r="V19" s="6"/>
    </row>
    <row r="20" spans="1:22" ht="15.75" customHeight="1">
      <c r="A20" s="106"/>
      <c r="B20" s="107"/>
      <c r="C20" s="107"/>
      <c r="D20" s="123"/>
      <c r="E20" s="124"/>
      <c r="F20" s="124"/>
      <c r="G20" s="125"/>
      <c r="H20" s="17" t="s">
        <v>34</v>
      </c>
      <c r="I20" s="32" t="s">
        <v>10</v>
      </c>
      <c r="J20" s="19"/>
      <c r="K20" s="18"/>
      <c r="L20" s="20"/>
      <c r="M20" s="6"/>
      <c r="N20" s="6"/>
      <c r="O20" s="6"/>
      <c r="P20" s="6"/>
      <c r="Q20" s="6"/>
      <c r="R20" s="6"/>
      <c r="S20" s="6"/>
      <c r="T20" s="6"/>
      <c r="U20" s="6"/>
      <c r="V20" s="6"/>
    </row>
    <row r="21" spans="1:22" ht="15.75" customHeight="1">
      <c r="A21" s="151"/>
      <c r="B21" s="152"/>
      <c r="C21" s="152"/>
      <c r="D21" s="123"/>
      <c r="E21" s="124"/>
      <c r="F21" s="124"/>
      <c r="G21" s="125"/>
      <c r="H21" s="49" t="s">
        <v>84</v>
      </c>
      <c r="I21" s="60">
        <f>SUM(I12:I20)</f>
        <v>209513337</v>
      </c>
      <c r="J21" s="19"/>
      <c r="K21" s="18"/>
      <c r="L21" s="20"/>
      <c r="M21" s="6"/>
      <c r="N21" s="6"/>
      <c r="O21" s="6"/>
      <c r="P21" s="6"/>
      <c r="Q21" s="6"/>
      <c r="R21" s="6"/>
      <c r="S21" s="6"/>
      <c r="T21" s="6"/>
      <c r="U21" s="6"/>
      <c r="V21" s="6"/>
    </row>
    <row r="22" spans="1:23" ht="30.75" customHeight="1">
      <c r="A22" s="133" t="s">
        <v>85</v>
      </c>
      <c r="B22" s="94" t="s">
        <v>40</v>
      </c>
      <c r="C22" s="94"/>
      <c r="D22" s="94"/>
      <c r="E22" s="94"/>
      <c r="F22" s="94"/>
      <c r="G22" s="154" t="s">
        <v>41</v>
      </c>
      <c r="H22" s="133" t="s">
        <v>81</v>
      </c>
      <c r="I22" s="133"/>
      <c r="J22" s="155" t="s">
        <v>80</v>
      </c>
      <c r="K22" s="94" t="s">
        <v>39</v>
      </c>
      <c r="L22" s="94"/>
      <c r="M22" s="91" t="s">
        <v>79</v>
      </c>
      <c r="N22" s="91"/>
      <c r="O22" s="91" t="s">
        <v>78</v>
      </c>
      <c r="P22" s="91"/>
      <c r="Q22" s="94" t="s">
        <v>26</v>
      </c>
      <c r="R22" s="95" t="s">
        <v>27</v>
      </c>
      <c r="S22" s="83" t="s">
        <v>28</v>
      </c>
      <c r="T22" s="95" t="s">
        <v>45</v>
      </c>
      <c r="U22" s="83" t="s">
        <v>46</v>
      </c>
      <c r="V22" s="93" t="s">
        <v>37</v>
      </c>
      <c r="W22" s="81" t="s">
        <v>48</v>
      </c>
    </row>
    <row r="23" spans="1:23" ht="12.75" customHeight="1">
      <c r="A23" s="133"/>
      <c r="B23" s="94"/>
      <c r="C23" s="94"/>
      <c r="D23" s="94"/>
      <c r="E23" s="94"/>
      <c r="F23" s="94"/>
      <c r="G23" s="154"/>
      <c r="H23" s="133"/>
      <c r="I23" s="133"/>
      <c r="J23" s="155"/>
      <c r="K23" s="94"/>
      <c r="L23" s="94"/>
      <c r="M23" s="92" t="s">
        <v>25</v>
      </c>
      <c r="N23" s="83" t="s">
        <v>18</v>
      </c>
      <c r="O23" s="92" t="s">
        <v>25</v>
      </c>
      <c r="P23" s="83" t="s">
        <v>18</v>
      </c>
      <c r="Q23" s="94"/>
      <c r="R23" s="95"/>
      <c r="S23" s="83"/>
      <c r="T23" s="95"/>
      <c r="U23" s="83"/>
      <c r="V23" s="93"/>
      <c r="W23" s="82"/>
    </row>
    <row r="24" spans="1:23" ht="30.75" customHeight="1">
      <c r="A24" s="133"/>
      <c r="B24" s="94"/>
      <c r="C24" s="94"/>
      <c r="D24" s="94"/>
      <c r="E24" s="94"/>
      <c r="F24" s="94"/>
      <c r="G24" s="154"/>
      <c r="H24" s="133"/>
      <c r="I24" s="133"/>
      <c r="J24" s="155"/>
      <c r="K24" s="94"/>
      <c r="L24" s="94"/>
      <c r="M24" s="92"/>
      <c r="N24" s="83"/>
      <c r="O24" s="92"/>
      <c r="P24" s="83"/>
      <c r="Q24" s="94"/>
      <c r="R24" s="95"/>
      <c r="S24" s="83"/>
      <c r="T24" s="95"/>
      <c r="U24" s="83"/>
      <c r="V24" s="93"/>
      <c r="W24" s="82"/>
    </row>
    <row r="25" spans="1:23" ht="199.5" customHeight="1">
      <c r="A25" s="48">
        <v>1</v>
      </c>
      <c r="B25" s="76" t="s">
        <v>59</v>
      </c>
      <c r="C25" s="77"/>
      <c r="D25" s="77"/>
      <c r="E25" s="77"/>
      <c r="F25" s="78"/>
      <c r="G25" s="61" t="s">
        <v>64</v>
      </c>
      <c r="H25" s="148" t="s">
        <v>67</v>
      </c>
      <c r="I25" s="149"/>
      <c r="J25" s="54">
        <v>0.25</v>
      </c>
      <c r="K25" s="74" t="s">
        <v>72</v>
      </c>
      <c r="L25" s="75"/>
      <c r="M25" s="58" t="s">
        <v>90</v>
      </c>
      <c r="N25" s="62">
        <f>+(M25/21)</f>
        <v>0.9523809523809523</v>
      </c>
      <c r="O25" s="59">
        <f>N25*25%</f>
        <v>0.23809523809523808</v>
      </c>
      <c r="P25" s="63">
        <f>O25/J25</f>
        <v>0.9523809523809523</v>
      </c>
      <c r="Q25" s="44"/>
      <c r="R25" s="66"/>
      <c r="S25" s="43" t="e">
        <f aca="true" t="shared" si="0" ref="S25:S30">R25/Q25</f>
        <v>#DIV/0!</v>
      </c>
      <c r="T25" s="45"/>
      <c r="U25" s="64" t="e">
        <f aca="true" t="shared" si="1" ref="U25:U30">T25/Q25</f>
        <v>#DIV/0!</v>
      </c>
      <c r="V25" s="57" t="s">
        <v>97</v>
      </c>
      <c r="W25" s="38" t="s">
        <v>86</v>
      </c>
    </row>
    <row r="26" spans="1:23" ht="199.5" customHeight="1">
      <c r="A26" s="48">
        <v>2</v>
      </c>
      <c r="B26" s="76" t="s">
        <v>60</v>
      </c>
      <c r="C26" s="77"/>
      <c r="D26" s="77"/>
      <c r="E26" s="77"/>
      <c r="F26" s="78"/>
      <c r="G26" s="61" t="s">
        <v>60</v>
      </c>
      <c r="H26" s="79" t="s">
        <v>68</v>
      </c>
      <c r="I26" s="80"/>
      <c r="J26" s="53">
        <v>9</v>
      </c>
      <c r="K26" s="74" t="s">
        <v>73</v>
      </c>
      <c r="L26" s="75"/>
      <c r="M26" s="55">
        <v>7</v>
      </c>
      <c r="N26" s="62">
        <f>+M26/J26</f>
        <v>0.7777777777777778</v>
      </c>
      <c r="O26" s="55">
        <f>M26</f>
        <v>7</v>
      </c>
      <c r="P26" s="43">
        <f>O26/J26</f>
        <v>0.7777777777777778</v>
      </c>
      <c r="Q26" s="44">
        <v>150323040</v>
      </c>
      <c r="R26" s="66">
        <f>49150491</f>
        <v>49150491</v>
      </c>
      <c r="S26" s="43">
        <f t="shared" si="0"/>
        <v>0.32696578648223185</v>
      </c>
      <c r="T26" s="45">
        <f>21170746+1331304+1326000+5304+3183000+12732+3183000+12732+1326000+5304</f>
        <v>31556122</v>
      </c>
      <c r="U26" s="64">
        <f t="shared" si="1"/>
        <v>0.20992205852143492</v>
      </c>
      <c r="V26" s="57" t="s">
        <v>96</v>
      </c>
      <c r="W26" s="56" t="s">
        <v>87</v>
      </c>
    </row>
    <row r="27" spans="1:23" ht="199.5" customHeight="1">
      <c r="A27" s="48">
        <v>3</v>
      </c>
      <c r="B27" s="76" t="s">
        <v>61</v>
      </c>
      <c r="C27" s="77"/>
      <c r="D27" s="77"/>
      <c r="E27" s="77"/>
      <c r="F27" s="78"/>
      <c r="G27" s="61" t="s">
        <v>61</v>
      </c>
      <c r="H27" s="79" t="s">
        <v>69</v>
      </c>
      <c r="I27" s="80"/>
      <c r="J27" s="53">
        <v>1</v>
      </c>
      <c r="K27" s="74" t="s">
        <v>74</v>
      </c>
      <c r="L27" s="75"/>
      <c r="M27" s="55">
        <v>0.4</v>
      </c>
      <c r="N27" s="62">
        <f>+M27/J27</f>
        <v>0.4</v>
      </c>
      <c r="O27" s="55">
        <f>M27</f>
        <v>0.4</v>
      </c>
      <c r="P27" s="43">
        <f>O27/J27</f>
        <v>0.4</v>
      </c>
      <c r="Q27" s="44">
        <v>14092785</v>
      </c>
      <c r="R27" s="66">
        <f>10441038-R28</f>
        <v>2924286</v>
      </c>
      <c r="S27" s="43">
        <f t="shared" si="0"/>
        <v>0.207502349606554</v>
      </c>
      <c r="T27" s="45"/>
      <c r="U27" s="64">
        <f t="shared" si="1"/>
        <v>0</v>
      </c>
      <c r="V27" s="57" t="s">
        <v>92</v>
      </c>
      <c r="W27" s="38" t="s">
        <v>89</v>
      </c>
    </row>
    <row r="28" spans="1:23" ht="199.5" customHeight="1">
      <c r="A28" s="48">
        <v>4</v>
      </c>
      <c r="B28" s="76" t="s">
        <v>62</v>
      </c>
      <c r="C28" s="77"/>
      <c r="D28" s="77"/>
      <c r="E28" s="77"/>
      <c r="F28" s="78"/>
      <c r="G28" s="61" t="s">
        <v>65</v>
      </c>
      <c r="H28" s="79" t="s">
        <v>70</v>
      </c>
      <c r="I28" s="80"/>
      <c r="J28" s="53">
        <v>1</v>
      </c>
      <c r="K28" s="74" t="s">
        <v>75</v>
      </c>
      <c r="L28" s="75"/>
      <c r="M28" s="55">
        <v>1</v>
      </c>
      <c r="N28" s="62">
        <f>+M28/J28</f>
        <v>1</v>
      </c>
      <c r="O28" s="55">
        <f>M28</f>
        <v>1</v>
      </c>
      <c r="P28" s="43">
        <f>O28/J28</f>
        <v>1</v>
      </c>
      <c r="Q28" s="44">
        <v>7516752</v>
      </c>
      <c r="R28" s="66">
        <v>7516752</v>
      </c>
      <c r="S28" s="43">
        <f t="shared" si="0"/>
        <v>1</v>
      </c>
      <c r="T28" s="45"/>
      <c r="U28" s="64">
        <f t="shared" si="1"/>
        <v>0</v>
      </c>
      <c r="V28" s="57" t="s">
        <v>91</v>
      </c>
      <c r="W28" s="38" t="s">
        <v>88</v>
      </c>
    </row>
    <row r="29" spans="1:23" ht="199.5" customHeight="1">
      <c r="A29" s="48">
        <v>5</v>
      </c>
      <c r="B29" s="76" t="s">
        <v>63</v>
      </c>
      <c r="C29" s="77"/>
      <c r="D29" s="77"/>
      <c r="E29" s="77"/>
      <c r="F29" s="78"/>
      <c r="G29" s="61" t="s">
        <v>66</v>
      </c>
      <c r="H29" s="100" t="s">
        <v>71</v>
      </c>
      <c r="I29" s="101"/>
      <c r="J29" s="53">
        <v>1</v>
      </c>
      <c r="K29" s="74" t="s">
        <v>76</v>
      </c>
      <c r="L29" s="75"/>
      <c r="M29" s="55">
        <v>0.1</v>
      </c>
      <c r="N29" s="62">
        <f>+M29/J29</f>
        <v>0.1</v>
      </c>
      <c r="O29" s="55">
        <f>M29</f>
        <v>0.1</v>
      </c>
      <c r="P29" s="43">
        <f>O29/J29</f>
        <v>0.1</v>
      </c>
      <c r="Q29" s="44">
        <v>37580760</v>
      </c>
      <c r="R29" s="66"/>
      <c r="S29" s="43">
        <f t="shared" si="0"/>
        <v>0</v>
      </c>
      <c r="T29" s="45"/>
      <c r="U29" s="64">
        <f t="shared" si="1"/>
        <v>0</v>
      </c>
      <c r="V29" s="57" t="s">
        <v>93</v>
      </c>
      <c r="W29" s="38" t="s">
        <v>82</v>
      </c>
    </row>
    <row r="30" spans="2:21" s="21" customFormat="1" ht="30.75" customHeight="1">
      <c r="B30" s="137"/>
      <c r="C30" s="137"/>
      <c r="D30" s="39"/>
      <c r="E30" s="31"/>
      <c r="F30" s="40"/>
      <c r="G30" s="138"/>
      <c r="H30" s="138"/>
      <c r="K30" s="46"/>
      <c r="L30" s="46"/>
      <c r="M30" s="47" t="s">
        <v>4</v>
      </c>
      <c r="N30" s="50">
        <f>AVERAGE(N25:N29)</f>
        <v>0.6460317460317461</v>
      </c>
      <c r="O30" s="70"/>
      <c r="P30" s="73">
        <f>AVERAGE(P25:P29)</f>
        <v>0.6460317460317461</v>
      </c>
      <c r="Q30" s="51">
        <f>SUM(Q25:Q29)</f>
        <v>209513337</v>
      </c>
      <c r="R30" s="71">
        <f>SUM(R25:R29)</f>
        <v>59591529</v>
      </c>
      <c r="S30" s="52">
        <f t="shared" si="0"/>
        <v>0.28442833212092844</v>
      </c>
      <c r="T30" s="72">
        <f>SUM(T25:T29)</f>
        <v>31556122</v>
      </c>
      <c r="U30" s="65">
        <f t="shared" si="1"/>
        <v>0.15061629226973747</v>
      </c>
    </row>
    <row r="31" spans="2:19" s="21" customFormat="1" ht="30.75" customHeight="1">
      <c r="B31" s="145" t="s">
        <v>36</v>
      </c>
      <c r="C31" s="145"/>
      <c r="D31" s="37">
        <v>0</v>
      </c>
      <c r="F31" s="22" t="s">
        <v>35</v>
      </c>
      <c r="G31" s="146">
        <v>43403</v>
      </c>
      <c r="H31" s="147"/>
      <c r="M31" s="27"/>
      <c r="N31" s="41"/>
      <c r="O31" s="23"/>
      <c r="P31" s="23"/>
      <c r="Q31" s="42"/>
      <c r="R31" s="42"/>
      <c r="S31" s="24"/>
    </row>
    <row r="32" spans="18:19" ht="12.75">
      <c r="R32" s="9"/>
      <c r="S32" s="9"/>
    </row>
    <row r="33" spans="18:19" ht="12.75">
      <c r="R33" s="9"/>
      <c r="S33" s="9"/>
    </row>
    <row r="34" spans="1:22" s="11" customFormat="1" ht="21.75" customHeight="1">
      <c r="A34" s="1"/>
      <c r="B34" s="10"/>
      <c r="C34" s="136" t="s">
        <v>38</v>
      </c>
      <c r="D34" s="136"/>
      <c r="E34" s="136"/>
      <c r="F34" s="136"/>
      <c r="G34" s="136"/>
      <c r="H34" s="136"/>
      <c r="I34" s="136"/>
      <c r="J34" s="136"/>
      <c r="K34" s="136"/>
      <c r="L34" s="136"/>
      <c r="M34" s="96" t="s">
        <v>44</v>
      </c>
      <c r="N34" s="96"/>
      <c r="O34" s="96"/>
      <c r="P34" s="96"/>
      <c r="Q34" s="96"/>
      <c r="R34" s="96"/>
      <c r="S34" s="96"/>
      <c r="T34" s="96"/>
      <c r="U34" s="96"/>
      <c r="V34" s="97"/>
    </row>
    <row r="35" spans="1:22" s="11" customFormat="1" ht="29.25" customHeight="1">
      <c r="A35" s="98" t="s">
        <v>15</v>
      </c>
      <c r="B35" s="99"/>
      <c r="C35" s="136" t="s">
        <v>55</v>
      </c>
      <c r="D35" s="136"/>
      <c r="E35" s="136"/>
      <c r="F35" s="136"/>
      <c r="G35" s="136"/>
      <c r="H35" s="136"/>
      <c r="I35" s="136"/>
      <c r="J35" s="136"/>
      <c r="K35" s="136"/>
      <c r="L35" s="136"/>
      <c r="M35" s="96" t="s">
        <v>51</v>
      </c>
      <c r="N35" s="96"/>
      <c r="O35" s="96"/>
      <c r="P35" s="96"/>
      <c r="Q35" s="96"/>
      <c r="R35" s="96"/>
      <c r="S35" s="96"/>
      <c r="T35" s="96"/>
      <c r="U35" s="96"/>
      <c r="V35" s="97"/>
    </row>
    <row r="36" spans="1:22" ht="29.25" customHeight="1">
      <c r="A36" s="98" t="s">
        <v>14</v>
      </c>
      <c r="B36" s="99"/>
      <c r="C36" s="136"/>
      <c r="D36" s="136"/>
      <c r="E36" s="136"/>
      <c r="F36" s="136"/>
      <c r="G36" s="136"/>
      <c r="H36" s="136"/>
      <c r="I36" s="136"/>
      <c r="J36" s="136"/>
      <c r="K36" s="136"/>
      <c r="L36" s="136"/>
      <c r="M36" s="96"/>
      <c r="N36" s="96"/>
      <c r="O36" s="96"/>
      <c r="P36" s="96"/>
      <c r="Q36" s="96"/>
      <c r="R36" s="96"/>
      <c r="S36" s="96"/>
      <c r="T36" s="96"/>
      <c r="U36" s="96"/>
      <c r="V36" s="97"/>
    </row>
    <row r="37" spans="1:22" ht="29.25" customHeight="1">
      <c r="A37" s="98" t="s">
        <v>16</v>
      </c>
      <c r="B37" s="99"/>
      <c r="C37" s="136" t="s">
        <v>56</v>
      </c>
      <c r="D37" s="136"/>
      <c r="E37" s="136"/>
      <c r="F37" s="136"/>
      <c r="G37" s="136"/>
      <c r="H37" s="136"/>
      <c r="I37" s="136"/>
      <c r="J37" s="136"/>
      <c r="K37" s="136"/>
      <c r="L37" s="136"/>
      <c r="M37" s="96" t="s">
        <v>57</v>
      </c>
      <c r="N37" s="96"/>
      <c r="O37" s="96"/>
      <c r="P37" s="96"/>
      <c r="Q37" s="96"/>
      <c r="R37" s="96"/>
      <c r="S37" s="96"/>
      <c r="T37" s="96"/>
      <c r="U37" s="96"/>
      <c r="V37" s="97"/>
    </row>
    <row r="38" spans="1:22" ht="29.25" customHeight="1">
      <c r="A38" s="98" t="s">
        <v>17</v>
      </c>
      <c r="B38" s="99"/>
      <c r="C38" s="153">
        <v>43720</v>
      </c>
      <c r="D38" s="136"/>
      <c r="E38" s="136"/>
      <c r="F38" s="136"/>
      <c r="G38" s="136"/>
      <c r="H38" s="136"/>
      <c r="I38" s="136"/>
      <c r="J38" s="136"/>
      <c r="K38" s="136"/>
      <c r="L38" s="136"/>
      <c r="M38" s="150">
        <f>+C38</f>
        <v>43720</v>
      </c>
      <c r="N38" s="96"/>
      <c r="O38" s="96"/>
      <c r="P38" s="96"/>
      <c r="Q38" s="96"/>
      <c r="R38" s="96"/>
      <c r="S38" s="96"/>
      <c r="T38" s="96"/>
      <c r="U38" s="96"/>
      <c r="V38" s="97"/>
    </row>
    <row r="51" ht="12.75">
      <c r="K51" s="25"/>
    </row>
  </sheetData>
  <sheetProtection password="CCD1" sheet="1" deleteColumns="0" deleteRows="0"/>
  <mergeCells count="74">
    <mergeCell ref="S22:S24"/>
    <mergeCell ref="A22:A24"/>
    <mergeCell ref="B22:F24"/>
    <mergeCell ref="G22:G24"/>
    <mergeCell ref="H22:I24"/>
    <mergeCell ref="J22:J24"/>
    <mergeCell ref="K22:L24"/>
    <mergeCell ref="B31:C31"/>
    <mergeCell ref="G31:H31"/>
    <mergeCell ref="H25:I25"/>
    <mergeCell ref="M38:V38"/>
    <mergeCell ref="A19:C21"/>
    <mergeCell ref="A35:B35"/>
    <mergeCell ref="C38:L38"/>
    <mergeCell ref="C34:L34"/>
    <mergeCell ref="A38:B38"/>
    <mergeCell ref="A37:B37"/>
    <mergeCell ref="B30:C30"/>
    <mergeCell ref="G30:H30"/>
    <mergeCell ref="C37:L37"/>
    <mergeCell ref="S1:V1"/>
    <mergeCell ref="S2:V2"/>
    <mergeCell ref="A5:V5"/>
    <mergeCell ref="A1:C4"/>
    <mergeCell ref="D1:R2"/>
    <mergeCell ref="A11:C11"/>
    <mergeCell ref="S3:U3"/>
    <mergeCell ref="S4:U4"/>
    <mergeCell ref="M37:V37"/>
    <mergeCell ref="D3:R4"/>
    <mergeCell ref="M11:P11"/>
    <mergeCell ref="A12:C14"/>
    <mergeCell ref="C36:L36"/>
    <mergeCell ref="M34:V34"/>
    <mergeCell ref="N23:N24"/>
    <mergeCell ref="M35:V35"/>
    <mergeCell ref="C35:L35"/>
    <mergeCell ref="D11:G11"/>
    <mergeCell ref="M14:V14"/>
    <mergeCell ref="A16:C18"/>
    <mergeCell ref="D12:G14"/>
    <mergeCell ref="D16:G18"/>
    <mergeCell ref="D19:G21"/>
    <mergeCell ref="A15:C15"/>
    <mergeCell ref="D15:G15"/>
    <mergeCell ref="M36:V36"/>
    <mergeCell ref="A36:B36"/>
    <mergeCell ref="T22:T24"/>
    <mergeCell ref="K25:L25"/>
    <mergeCell ref="P23:P24"/>
    <mergeCell ref="M22:N22"/>
    <mergeCell ref="K26:L26"/>
    <mergeCell ref="K29:L29"/>
    <mergeCell ref="H26:I26"/>
    <mergeCell ref="H29:I29"/>
    <mergeCell ref="W22:W24"/>
    <mergeCell ref="U22:U24"/>
    <mergeCell ref="K11:L13"/>
    <mergeCell ref="Q11:R13"/>
    <mergeCell ref="O22:P22"/>
    <mergeCell ref="M23:M24"/>
    <mergeCell ref="O23:O24"/>
    <mergeCell ref="V22:V24"/>
    <mergeCell ref="Q22:Q24"/>
    <mergeCell ref="R22:R24"/>
    <mergeCell ref="K27:L27"/>
    <mergeCell ref="K28:L28"/>
    <mergeCell ref="B25:F25"/>
    <mergeCell ref="B26:F26"/>
    <mergeCell ref="B29:F29"/>
    <mergeCell ref="B27:F27"/>
    <mergeCell ref="B28:F28"/>
    <mergeCell ref="H27:I27"/>
    <mergeCell ref="H28:I28"/>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Liliana Elisa Bolivar</cp:lastModifiedBy>
  <cp:lastPrinted>2017-09-19T13:50:20Z</cp:lastPrinted>
  <dcterms:created xsi:type="dcterms:W3CDTF">2009-04-01T16:45:05Z</dcterms:created>
  <dcterms:modified xsi:type="dcterms:W3CDTF">2019-10-15T15:49:00Z</dcterms:modified>
  <cp:category/>
  <cp:version/>
  <cp:contentType/>
  <cp:contentStatus/>
</cp:coreProperties>
</file>