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activeTab="0"/>
  </bookViews>
  <sheets>
    <sheet name="POA-1" sheetId="1" r:id="rId1"/>
  </sheets>
  <externalReferences>
    <externalReference r:id="rId4"/>
  </externalReference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Q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<sst xmlns="http://schemas.openxmlformats.org/spreadsheetml/2006/main" count="101" uniqueCount="92">
  <si>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</si>
  <si>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</si>
  <si>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</si>
  <si>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</si>
  <si>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</si>
  <si>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</si>
  <si>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</si>
  <si>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</si>
  <si>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</si>
  <si>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</si>
  <si>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</si>
  <si>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</si>
  <si>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</si>
  <si>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</si>
  <si>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</si>
  <si>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</si>
  <si>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</si>
  <si>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</si>
  <si>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</si>
  <si>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</si>
  <si>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</si>
  <si>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</si>
  <si>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</si>
  <si>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</si>
  <si>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</si>
  <si>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</si>
  <si>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</si>
  <si>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</si>
  <si>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</si>
  <si>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</si>
  <si>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</si>
  <si>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</si>
  <si>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</si>
  <si>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</si>
  <si>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</si>
  <si>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</si>
  <si>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</si>
  <si>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</si>
  <si>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</si>
  <si>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</si>
  <si>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</si>
  <si>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</si>
  <si>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</si>
  <si>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</si>
  <si>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</si>
  <si>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</si>
  <si>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</si>
  <si>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</si>
  <si>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</si>
  <si>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</si>
  <si>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</si>
  <si>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LUZ DEYANIRA GONZALEZ CASTILLO</t>
  </si>
  <si>
    <t>Responsable Proceso Evaluación Misional</t>
  </si>
  <si>
    <t>CONOCIMIENTO, CONSERVACIÓN Y USO DE LOS RECURSOS NATURALES Y LA BIODIVERSIDAD</t>
  </si>
  <si>
    <t>Conservación, Restauración y Manejo de Ecosistemas y Biodiversidad</t>
  </si>
  <si>
    <t>Implementación de estrategias para la  conservación y la restauración de ecosistemas</t>
  </si>
  <si>
    <t>JAIRO IGNACIO GARCIA RODRIGUEZ</t>
  </si>
  <si>
    <t>Subdirector de Ecosistemas y Gestión Ambiental</t>
  </si>
  <si>
    <t>Protección y Conservación de fauna y flora silvestre</t>
  </si>
  <si>
    <t>3202-0900-00010001-04</t>
  </si>
  <si>
    <t>Implementar acciones de conservación de fauna y flora amenazada</t>
  </si>
  <si>
    <t>Dar manejo adecuado a las especies de fauna silvestre incautadas</t>
  </si>
  <si>
    <t>Implementación de estrategias de conservación para dos especies de aves amenazadas (AICAS Lago de Tota)</t>
  </si>
  <si>
    <t>Implementación de estrategias de conservación  para tres especies de frailejones amenazados</t>
  </si>
  <si>
    <t>Suscripción de convenio para garantizar operación del Hogar de paso de fauna silvestre</t>
  </si>
  <si>
    <t>número de especies de fauna amenazada con medidas de manejo implementadas</t>
  </si>
  <si>
    <t>número de especies de flora amenazada con medidas de manejo implementadas</t>
  </si>
  <si>
    <t>número de convenios suscritos</t>
  </si>
  <si>
    <t>Implementar acciones de conservación de  especies amenazadas por extracción del medio natural</t>
  </si>
  <si>
    <t xml:space="preserve">número de acciones realizadas para la conservacion de especies amenazadas por extracción de su medio natural. </t>
  </si>
  <si>
    <r>
      <t xml:space="preserve">AÑO: </t>
    </r>
    <r>
      <rPr>
        <b/>
        <u val="single"/>
        <sz val="16"/>
        <rFont val="Arial"/>
        <family val="2"/>
      </rPr>
      <t>2019</t>
    </r>
  </si>
  <si>
    <t>AVANCE METAS PA 2019</t>
  </si>
  <si>
    <t>AVANCE METAS POA 2019</t>
  </si>
  <si>
    <t>METAS AÑO 2019 P.A.</t>
  </si>
  <si>
    <t>METAS AÑO 2019 POA</t>
  </si>
  <si>
    <t>carpeta convenio 2016-014</t>
  </si>
  <si>
    <t>Total</t>
  </si>
  <si>
    <t>MARZO</t>
  </si>
  <si>
    <t>ponderación almera</t>
  </si>
  <si>
    <t>carpeta convenio 2018-001 y carpeta convenio 2019-004</t>
  </si>
  <si>
    <t>Establecer un Centro de  Atención y Valoración de Fauna Silvestre (CAV)</t>
  </si>
  <si>
    <t xml:space="preserve">Implementar estrategias de manejo para promover la rehabilitación de aves psitácidas. </t>
  </si>
  <si>
    <t>número de CAV fauna establecidos</t>
  </si>
  <si>
    <t>número de estrategias implementadas</t>
  </si>
  <si>
    <t>X</t>
  </si>
  <si>
    <t xml:space="preserve">Vigencia futura, convenio 2016014,  se realizó el monitoreo correspondiente al mes de junio, para un total de 6 monitoreos de los 12 proyectados. Se avanza en la elaboración de guia de aves para el AICA Lago de Tota.  En mayo se realizó el primer desembolso de la vigencia 2019 pero el proyecto financiado por dos rubros el del proyecto de fauna y el de áreas protegidas, el primer desembolso se realizó sólo con recursos del proyecto medidas de conservación en áreas protegidas declaradas). </t>
  </si>
  <si>
    <t>Adición al convenio 2018-001, con la Fundación universitaria Juan de Castellanos, terminado satisfactoriamente y en proceso de liquidación para realizar el respectivo desembolso del 100% (El ejecutor no ha presentado los ulitmos requisitos administrativos para el desembolso).   Se suscribe un nuevo convenio con la misma entidad (CNV 2019-004), con el fin de continuar dando manejo a especies amenazadas por la extracción ilegal, con un aporte de esta actividad de $33,674,409</t>
  </si>
  <si>
    <t xml:space="preserve">Adición al convenio 2018-001, con la Fundación universitaria Juan de Castellanos, terminado satisfactoriamente y en proceso de liquidación para realizar el respectivo desembolso del 100% (El ejecutor no ha presentado los ulitmos requisitos administrativos para el desembolso).   Se suscribe un nuevo convenio con la misma entidad (CNV 2019-004), con un aporte de esta actividad de $39.298.296 - Se recibe el primer informe el 26 de junio. </t>
  </si>
  <si>
    <t xml:space="preserve">Se avanza en la identificación de predio para iniciar el proceso que incluye: (concepto tecnico y juridico, avaluo y  adquisición de predio); y posteriormente licitación pública para adquisición de modulos para el CAV. </t>
  </si>
  <si>
    <t xml:space="preserve">Se proyecta un contrato o convenio con Corpocaldas, quienes tienen la disponibiidad de apoyarnos como Autoridad Ambiental; ya que tienen un centro de rehabilitación con énfasis en aves psitacidas y realizarian un aporte importante para disminuir el costo de rehabilitación de 50 aves. Se está a la espera de definición por parte de la oficina de contratación del modelo contractual más apropiado. </t>
  </si>
  <si>
    <t xml:space="preserve">Se suscribe convenio CNV 2019-009 el 26 de junio, con la  UPTC, con el fin de desarrollar biotecnologia para la el manejo y conservación  de 3 especies de frailejones amenazados. </t>
  </si>
  <si>
    <t>Contratación: carpeta CNV 2019-009</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</si>
</sst>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_-&quot;$&quot;* #,##0_-;\-&quot;$&quot;* #,##0_-;_-&quot;$&quot;* &quot;-&quot;??_-;_-@_-"/>
    <numFmt numFmtId="184" formatCode="0.0"/>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sz val="14"/>
      <name val="Arial Narrow"/>
      <family val="2"/>
    </font>
    <font>
      <sz val="12"/>
      <color indexed="8"/>
      <name val="Arial"/>
      <family val="2"/>
    </font>
    <font>
      <b/>
      <u val="single"/>
      <sz val="16"/>
      <name val="Arial"/>
      <family val="2"/>
    </font>
    <font>
      <u val="single"/>
      <sz val="10"/>
      <color indexed="12"/>
      <name val="Arial"/>
      <family val="2"/>
    </font>
    <font>
      <u val="single"/>
      <sz val="10"/>
      <color indexed="20"/>
      <name val="Arial"/>
      <family val="2"/>
    </font>
    <font>
      <b/>
      <sz val="10"/>
      <color indexed="8"/>
      <name val="Arial"/>
      <family val="2"/>
    </font>
    <font>
      <u val="single"/>
      <sz val="10"/>
      <color theme="10"/>
      <name val="Arial"/>
      <family val="2"/>
    </font>
    <font>
      <u val="single"/>
      <sz val="10"/>
      <color theme="11"/>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color indexed="63"/>
      </top>
      <bottom>
        <color indexed="63"/>
      </bottom>
    </border>
    <border>
      <left style="thin"/>
      <right/>
      <top style="thin"/>
      <bottom style="thin"/>
    </border>
    <border>
      <left/>
      <right style="thin"/>
      <top style="thin"/>
      <bottom style="thin"/>
    </border>
    <border>
      <left/>
      <right/>
      <top style="thin"/>
      <bottom style="thin"/>
    </border>
    <border>
      <left style="medium"/>
      <right style="thin"/>
      <top style="medium"/>
      <bottom style="medium"/>
    </border>
    <border>
      <left style="medium"/>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style="medium"/>
      <right style="thin"/>
      <top style="thin"/>
      <bottom>
        <color indexed="63"/>
      </bottom>
    </border>
    <border>
      <left style="medium"/>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7">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51" applyNumberFormat="1" applyFont="1" applyFill="1" applyBorder="1" applyAlignment="1" applyProtection="1">
      <alignment horizontal="center" vertical="center"/>
      <protection/>
    </xf>
    <xf numFmtId="1" fontId="19" fillId="0" borderId="0" xfId="51" applyNumberFormat="1" applyFont="1" applyBorder="1" applyAlignment="1" applyProtection="1">
      <alignment horizontal="right" vertical="center"/>
      <protection/>
    </xf>
    <xf numFmtId="9" fontId="0" fillId="0" borderId="10" xfId="51"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9" fontId="0" fillId="0" borderId="11" xfId="57" applyFont="1" applyFill="1" applyBorder="1" applyAlignment="1" applyProtection="1">
      <alignment horizontal="center" vertical="center"/>
      <protection/>
    </xf>
    <xf numFmtId="3" fontId="0" fillId="0" borderId="11" xfId="51" applyNumberFormat="1" applyFont="1" applyBorder="1" applyAlignment="1" applyProtection="1">
      <alignment horizontal="center" vertical="center"/>
      <protection/>
    </xf>
    <xf numFmtId="9" fontId="0" fillId="0" borderId="11" xfId="51" applyNumberFormat="1" applyFont="1" applyBorder="1" applyAlignment="1" applyProtection="1">
      <alignment horizontal="center" vertical="center" wrapText="1"/>
      <protection/>
    </xf>
    <xf numFmtId="2" fontId="29" fillId="0" borderId="10" xfId="57"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49" fontId="0" fillId="0" borderId="10" xfId="51" applyNumberFormat="1" applyFont="1" applyBorder="1" applyAlignment="1" applyProtection="1">
      <alignment horizontal="left" vertical="center" wrapText="1"/>
      <protection locked="0"/>
    </xf>
    <xf numFmtId="0" fontId="31" fillId="0" borderId="10" xfId="0" applyFont="1" applyBorder="1" applyAlignment="1" applyProtection="1">
      <alignment vertical="center" wrapText="1"/>
      <protection/>
    </xf>
    <xf numFmtId="0" fontId="31" fillId="0" borderId="10" xfId="0" applyFont="1" applyFill="1" applyBorder="1" applyAlignment="1" applyProtection="1">
      <alignment vertical="center" wrapText="1"/>
      <protection/>
    </xf>
    <xf numFmtId="9" fontId="0" fillId="0" borderId="10" xfId="57" applyFont="1" applyBorder="1" applyAlignment="1" applyProtection="1">
      <alignment horizontal="center" vertical="center" wrapText="1"/>
      <protection/>
    </xf>
    <xf numFmtId="9" fontId="0" fillId="0" borderId="10" xfId="57" applyFont="1" applyBorder="1" applyAlignment="1" applyProtection="1">
      <alignment horizontal="center" vertical="center"/>
      <protection/>
    </xf>
    <xf numFmtId="9" fontId="0" fillId="0" borderId="11" xfId="57" applyFont="1" applyBorder="1" applyAlignment="1" applyProtection="1">
      <alignment horizontal="center" vertical="center"/>
      <protection/>
    </xf>
    <xf numFmtId="49" fontId="19" fillId="0" borderId="10" xfId="51" applyNumberFormat="1" applyFont="1" applyBorder="1" applyAlignment="1" applyProtection="1">
      <alignment horizontal="center" vertical="center" wrapText="1"/>
      <protection/>
    </xf>
    <xf numFmtId="49" fontId="0" fillId="0" borderId="10" xfId="51" applyNumberFormat="1" applyFont="1" applyFill="1" applyBorder="1" applyAlignment="1" applyProtection="1">
      <alignment horizontal="center" vertical="center"/>
      <protection locked="0"/>
    </xf>
    <xf numFmtId="10" fontId="0" fillId="0" borderId="12" xfId="57" applyNumberFormat="1" applyFont="1" applyBorder="1" applyAlignment="1" applyProtection="1">
      <alignment horizontal="center" vertical="center" wrapText="1"/>
      <protection/>
    </xf>
    <xf numFmtId="0" fontId="19" fillId="16" borderId="13" xfId="0" applyFont="1" applyFill="1" applyBorder="1" applyAlignment="1" applyProtection="1">
      <alignment horizontal="center" vertical="center"/>
      <protection/>
    </xf>
    <xf numFmtId="0" fontId="19" fillId="16" borderId="14" xfId="0" applyFont="1" applyFill="1" applyBorder="1" applyAlignment="1" applyProtection="1">
      <alignment horizontal="center" vertical="center"/>
      <protection/>
    </xf>
    <xf numFmtId="0" fontId="19" fillId="0" borderId="11" xfId="0" applyFont="1" applyFill="1" applyBorder="1" applyAlignment="1" applyProtection="1">
      <alignment horizontal="justify" vertical="center"/>
      <protection/>
    </xf>
    <xf numFmtId="3" fontId="0" fillId="0" borderId="15"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3" fontId="0" fillId="0" borderId="16"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left" vertical="center"/>
      <protection/>
    </xf>
    <xf numFmtId="3" fontId="19" fillId="0" borderId="17" xfId="0" applyNumberFormat="1" applyFont="1" applyFill="1" applyBorder="1" applyAlignment="1" applyProtection="1">
      <alignment horizontal="right" vertical="center"/>
      <protection/>
    </xf>
    <xf numFmtId="9" fontId="0" fillId="25" borderId="11" xfId="51" applyNumberFormat="1" applyFont="1" applyFill="1" applyBorder="1" applyAlignment="1" applyProtection="1">
      <alignment horizontal="center" vertical="center"/>
      <protection locked="0"/>
    </xf>
    <xf numFmtId="3" fontId="0" fillId="0" borderId="11" xfId="51"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9" fontId="29" fillId="0" borderId="12" xfId="57" applyFont="1" applyBorder="1" applyAlignment="1" applyProtection="1">
      <alignment horizontal="center" vertical="center" wrapText="1"/>
      <protection locked="0"/>
    </xf>
    <xf numFmtId="9" fontId="29" fillId="0" borderId="18" xfId="57" applyFont="1" applyBorder="1" applyAlignment="1" applyProtection="1">
      <alignment horizontal="center" vertical="center" wrapText="1"/>
      <protection locked="0"/>
    </xf>
    <xf numFmtId="9" fontId="29" fillId="0" borderId="11" xfId="57" applyFont="1" applyBorder="1" applyAlignment="1" applyProtection="1">
      <alignment horizontal="center" vertical="center" wrapText="1"/>
      <protection locked="0"/>
    </xf>
    <xf numFmtId="9" fontId="0" fillId="0" borderId="12" xfId="51" applyNumberFormat="1" applyFont="1" applyBorder="1" applyAlignment="1" applyProtection="1">
      <alignment horizontal="center" vertical="center" wrapText="1"/>
      <protection/>
    </xf>
    <xf numFmtId="9" fontId="0" fillId="0" borderId="18" xfId="51" applyNumberFormat="1" applyFont="1" applyBorder="1" applyAlignment="1" applyProtection="1">
      <alignment horizontal="center" vertical="center" wrapText="1"/>
      <protection/>
    </xf>
    <xf numFmtId="9" fontId="0" fillId="0" borderId="11" xfId="51"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49" fontId="18" fillId="0" borderId="12" xfId="51" applyNumberFormat="1" applyFont="1" applyBorder="1" applyAlignment="1" applyProtection="1">
      <alignment horizontal="center" vertical="center" wrapText="1"/>
      <protection/>
    </xf>
    <xf numFmtId="49" fontId="18" fillId="0" borderId="11" xfId="51" applyNumberFormat="1" applyFont="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3" fontId="0" fillId="0" borderId="20" xfId="0" applyNumberFormat="1" applyFont="1" applyFill="1" applyBorder="1" applyAlignment="1" applyProtection="1">
      <alignment horizontal="center" vertical="center" wrapText="1"/>
      <protection/>
    </xf>
    <xf numFmtId="0" fontId="21" fillId="0" borderId="21"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49" fontId="19" fillId="0" borderId="10" xfId="51" applyNumberFormat="1" applyFont="1" applyBorder="1" applyAlignment="1" applyProtection="1">
      <alignment horizontal="center" vertical="center" wrapText="1"/>
      <protection locked="0"/>
    </xf>
    <xf numFmtId="0" fontId="0" fillId="0" borderId="10" xfId="0" applyBorder="1" applyAlignment="1" applyProtection="1">
      <alignment horizontal="left" vertical="center"/>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1" fontId="0" fillId="0" borderId="19" xfId="57" applyNumberFormat="1" applyFont="1" applyFill="1" applyBorder="1" applyAlignment="1" applyProtection="1">
      <alignment horizontal="center" vertical="center" wrapText="1"/>
      <protection/>
    </xf>
    <xf numFmtId="1" fontId="0" fillId="0" borderId="20" xfId="57"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51" applyNumberFormat="1" applyFont="1" applyBorder="1" applyAlignment="1" applyProtection="1">
      <alignment horizontal="center" vertical="center" wrapText="1"/>
      <protection/>
    </xf>
    <xf numFmtId="0" fontId="38" fillId="0" borderId="10" xfId="0" applyFont="1" applyBorder="1" applyAlignment="1" applyProtection="1">
      <alignment horizontal="center" vertical="center" wrapText="1"/>
      <protection/>
    </xf>
    <xf numFmtId="49" fontId="0" fillId="0" borderId="10" xfId="51" applyNumberFormat="1" applyFont="1" applyFill="1" applyBorder="1" applyAlignment="1" applyProtection="1">
      <alignment horizontal="center" vertical="center"/>
      <protection locked="0"/>
    </xf>
    <xf numFmtId="49" fontId="38" fillId="0" borderId="10" xfId="51" applyNumberFormat="1" applyFont="1" applyBorder="1" applyAlignment="1" applyProtection="1">
      <alignment horizontal="center" vertical="center" wrapText="1"/>
      <protection/>
    </xf>
    <xf numFmtId="0" fontId="27" fillId="0" borderId="19"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9" fontId="30" fillId="24" borderId="12" xfId="57" applyFont="1" applyFill="1" applyBorder="1" applyAlignment="1" applyProtection="1">
      <alignment horizontal="center" vertical="center" wrapText="1"/>
      <protection/>
    </xf>
    <xf numFmtId="9" fontId="30" fillId="24" borderId="18" xfId="57" applyFont="1" applyFill="1" applyBorder="1" applyAlignment="1" applyProtection="1">
      <alignment horizontal="center" vertical="center" wrapText="1"/>
      <protection/>
    </xf>
    <xf numFmtId="9" fontId="30" fillId="24" borderId="11" xfId="57" applyFont="1" applyFill="1" applyBorder="1" applyAlignment="1" applyProtection="1">
      <alignment horizontal="center" vertical="center" wrapText="1"/>
      <protection/>
    </xf>
    <xf numFmtId="0" fontId="19" fillId="16" borderId="22" xfId="0" applyFont="1" applyFill="1" applyBorder="1" applyAlignment="1" applyProtection="1">
      <alignment horizontal="left" vertical="center" wrapText="1"/>
      <protection/>
    </xf>
    <xf numFmtId="0" fontId="19" fillId="16" borderId="13" xfId="0" applyFont="1" applyFill="1" applyBorder="1" applyAlignment="1" applyProtection="1">
      <alignment horizontal="left" vertical="center" wrapText="1"/>
      <protection/>
    </xf>
    <xf numFmtId="0" fontId="19" fillId="16" borderId="23"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27" fillId="0" borderId="19" xfId="0" applyFont="1" applyBorder="1" applyAlignment="1" applyProtection="1">
      <alignment horizontal="left" vertical="center"/>
      <protection locked="0"/>
    </xf>
    <xf numFmtId="0" fontId="27" fillId="0" borderId="20" xfId="0" applyFont="1" applyBorder="1" applyAlignment="1" applyProtection="1">
      <alignment horizontal="left" vertical="center"/>
      <protection locked="0"/>
    </xf>
    <xf numFmtId="0" fontId="0" fillId="0" borderId="2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49" fontId="20" fillId="0" borderId="0" xfId="51" applyNumberFormat="1" applyFont="1" applyFill="1" applyBorder="1" applyAlignment="1" applyProtection="1">
      <alignment horizontal="center" vertical="center"/>
      <protection locked="0"/>
    </xf>
    <xf numFmtId="49" fontId="23" fillId="0" borderId="10" xfId="51" applyNumberFormat="1" applyFont="1" applyBorder="1" applyAlignment="1" applyProtection="1">
      <alignment horizontal="center" vertical="center" wrapText="1"/>
      <protection locked="0"/>
    </xf>
    <xf numFmtId="0" fontId="0" fillId="0" borderId="19"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xf>
    <xf numFmtId="1" fontId="30" fillId="24" borderId="12" xfId="57" applyNumberFormat="1" applyFont="1" applyFill="1" applyBorder="1" applyAlignment="1" applyProtection="1">
      <alignment horizontal="center" vertical="center" wrapText="1"/>
      <protection/>
    </xf>
    <xf numFmtId="1" fontId="30" fillId="24" borderId="18" xfId="57" applyNumberFormat="1" applyFont="1" applyFill="1" applyBorder="1" applyAlignment="1" applyProtection="1">
      <alignment horizontal="center" vertical="center" wrapText="1"/>
      <protection/>
    </xf>
    <xf numFmtId="1" fontId="30" fillId="24" borderId="11" xfId="57" applyNumberFormat="1" applyFont="1" applyFill="1" applyBorder="1" applyAlignment="1" applyProtection="1">
      <alignment horizontal="center"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left" vertical="center" wrapText="1"/>
      <protection/>
    </xf>
    <xf numFmtId="1" fontId="0" fillId="0" borderId="36" xfId="0" applyNumberFormat="1" applyFont="1" applyFill="1" applyBorder="1" applyAlignment="1" applyProtection="1">
      <alignment horizontal="left" vertical="center" wrapText="1"/>
      <protection/>
    </xf>
    <xf numFmtId="1" fontId="0" fillId="0" borderId="37" xfId="0" applyNumberFormat="1" applyFont="1" applyFill="1" applyBorder="1" applyAlignment="1" applyProtection="1">
      <alignment horizontal="left" vertical="center" wrapText="1"/>
      <protection/>
    </xf>
    <xf numFmtId="1" fontId="0" fillId="0" borderId="30"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10" fontId="29" fillId="0" borderId="12" xfId="57" applyNumberFormat="1" applyFont="1" applyBorder="1" applyAlignment="1" applyProtection="1">
      <alignment horizontal="center" vertical="center" wrapText="1"/>
      <protection locked="0"/>
    </xf>
    <xf numFmtId="10" fontId="29" fillId="0" borderId="18" xfId="57" applyNumberFormat="1" applyFont="1" applyBorder="1" applyAlignment="1" applyProtection="1">
      <alignment horizontal="center" vertical="center" wrapText="1"/>
      <protection locked="0"/>
    </xf>
    <xf numFmtId="10" fontId="29" fillId="0" borderId="11" xfId="57" applyNumberFormat="1" applyFont="1" applyBorder="1" applyAlignment="1" applyProtection="1">
      <alignment horizontal="center" vertical="center" wrapText="1"/>
      <protection locked="0"/>
    </xf>
    <xf numFmtId="9" fontId="0" fillId="0" borderId="12" xfId="57" applyFont="1" applyBorder="1" applyAlignment="1" applyProtection="1">
      <alignment horizontal="center" vertical="center" wrapText="1"/>
      <protection/>
    </xf>
    <xf numFmtId="9" fontId="0" fillId="0" borderId="18" xfId="57" applyFont="1" applyBorder="1" applyAlignment="1" applyProtection="1">
      <alignment horizontal="center" vertical="center" wrapText="1"/>
      <protection/>
    </xf>
    <xf numFmtId="9" fontId="0" fillId="0" borderId="11" xfId="57" applyFont="1" applyBorder="1" applyAlignment="1" applyProtection="1">
      <alignment horizontal="center" vertical="center" wrapText="1"/>
      <protection/>
    </xf>
    <xf numFmtId="0" fontId="28" fillId="26" borderId="10" xfId="0" applyFont="1" applyFill="1" applyBorder="1" applyAlignment="1" applyProtection="1">
      <alignment horizontal="center" vertical="center"/>
      <protection locked="0"/>
    </xf>
    <xf numFmtId="0" fontId="19" fillId="16" borderId="38"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19" fillId="16" borderId="39"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0" borderId="12" xfId="0" applyFont="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0" fillId="0" borderId="35"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14" fontId="21" fillId="0" borderId="21" xfId="0" applyNumberFormat="1" applyFont="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238125</xdr:colOff>
      <xdr:row>3</xdr:row>
      <xdr:rowOff>219075</xdr:rowOff>
    </xdr:to>
    <xdr:pic>
      <xdr:nvPicPr>
        <xdr:cNvPr id="1" name="1 Imagen" descr="LOGO DOCUMENTOS"/>
        <xdr:cNvPicPr preferRelativeResize="1">
          <a:picLocks noChangeAspect="1"/>
        </xdr:cNvPicPr>
      </xdr:nvPicPr>
      <xdr:blipFill>
        <a:blip r:embed="rId1"/>
        <a:stretch>
          <a:fillRect/>
        </a:stretch>
      </xdr:blipFill>
      <xdr:spPr>
        <a:xfrm>
          <a:off x="647700" y="47625"/>
          <a:ext cx="125730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OAS\POAS%202019\ENERO.%20ESTRATEGIAS%20DE%20CONSERVACI&#211;N\COMPROMISOS%20IMPLEM%20ESTRAT%20CONSER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AuxPptalCuentasExcel"/>
      <sheetName val="Hoja1"/>
    </sheetNames>
    <sheetDataSet>
      <sheetData sheetId="0">
        <row r="8">
          <cell r="I8">
            <v>29999520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Y52"/>
  <sheetViews>
    <sheetView showGridLines="0" tabSelected="1" zoomScale="70" zoomScaleNormal="70" zoomScalePageLayoutView="0" workbookViewId="0" topLeftCell="F11">
      <selection activeCell="R18" sqref="R18"/>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4" width="19.00390625" style="8" customWidth="1"/>
    <col min="15" max="16" width="19.00390625" style="8" hidden="1" customWidth="1"/>
    <col min="17" max="18" width="19.00390625" style="8" customWidth="1"/>
    <col min="19" max="19" width="20.7109375" style="8" customWidth="1"/>
    <col min="20" max="20" width="20.8515625" style="1" customWidth="1"/>
    <col min="21" max="21" width="20.28125" style="1" customWidth="1"/>
    <col min="22" max="22" width="18.57421875" style="1" customWidth="1"/>
    <col min="23" max="23" width="20.8515625" style="1" customWidth="1"/>
    <col min="24" max="24" width="77.00390625" style="1" customWidth="1"/>
    <col min="25" max="25" width="51.140625" style="1" customWidth="1"/>
    <col min="26" max="16384" width="11.421875" style="1" customWidth="1"/>
  </cols>
  <sheetData>
    <row r="1" spans="1:24" ht="30.75" customHeight="1">
      <c r="A1" s="168"/>
      <c r="B1" s="168"/>
      <c r="C1" s="168"/>
      <c r="D1" s="148" t="s">
        <v>19</v>
      </c>
      <c r="E1" s="148"/>
      <c r="F1" s="148"/>
      <c r="G1" s="148"/>
      <c r="H1" s="148"/>
      <c r="I1" s="148"/>
      <c r="J1" s="148"/>
      <c r="K1" s="148"/>
      <c r="L1" s="148"/>
      <c r="M1" s="148"/>
      <c r="N1" s="148"/>
      <c r="O1" s="148"/>
      <c r="P1" s="148"/>
      <c r="Q1" s="148"/>
      <c r="R1" s="148"/>
      <c r="S1" s="148"/>
      <c r="T1" s="148"/>
      <c r="U1" s="165" t="s">
        <v>42</v>
      </c>
      <c r="V1" s="165"/>
      <c r="W1" s="165"/>
      <c r="X1" s="165"/>
    </row>
    <row r="2" spans="1:24" ht="27.75" customHeight="1">
      <c r="A2" s="168"/>
      <c r="B2" s="168"/>
      <c r="C2" s="168"/>
      <c r="D2" s="148"/>
      <c r="E2" s="148"/>
      <c r="F2" s="148"/>
      <c r="G2" s="148"/>
      <c r="H2" s="148"/>
      <c r="I2" s="148"/>
      <c r="J2" s="148"/>
      <c r="K2" s="148"/>
      <c r="L2" s="148"/>
      <c r="M2" s="148"/>
      <c r="N2" s="148"/>
      <c r="O2" s="148"/>
      <c r="P2" s="148"/>
      <c r="Q2" s="148"/>
      <c r="R2" s="148"/>
      <c r="S2" s="148"/>
      <c r="T2" s="148"/>
      <c r="U2" s="166" t="s">
        <v>20</v>
      </c>
      <c r="V2" s="166"/>
      <c r="W2" s="166"/>
      <c r="X2" s="166"/>
    </row>
    <row r="3" spans="1:24" ht="19.5" customHeight="1">
      <c r="A3" s="168"/>
      <c r="B3" s="168"/>
      <c r="C3" s="168"/>
      <c r="D3" s="148" t="s">
        <v>21</v>
      </c>
      <c r="E3" s="148"/>
      <c r="F3" s="148"/>
      <c r="G3" s="148"/>
      <c r="H3" s="148"/>
      <c r="I3" s="148"/>
      <c r="J3" s="148"/>
      <c r="K3" s="148"/>
      <c r="L3" s="148"/>
      <c r="M3" s="148"/>
      <c r="N3" s="148"/>
      <c r="O3" s="148"/>
      <c r="P3" s="148"/>
      <c r="Q3" s="148"/>
      <c r="R3" s="148"/>
      <c r="S3" s="148"/>
      <c r="T3" s="148"/>
      <c r="U3" s="99" t="s">
        <v>22</v>
      </c>
      <c r="V3" s="100"/>
      <c r="W3" s="101"/>
      <c r="X3" s="28" t="s">
        <v>23</v>
      </c>
    </row>
    <row r="4" spans="1:24" ht="19.5" customHeight="1">
      <c r="A4" s="168"/>
      <c r="B4" s="168"/>
      <c r="C4" s="168"/>
      <c r="D4" s="148"/>
      <c r="E4" s="148"/>
      <c r="F4" s="148"/>
      <c r="G4" s="148"/>
      <c r="H4" s="148"/>
      <c r="I4" s="148"/>
      <c r="J4" s="148"/>
      <c r="K4" s="148"/>
      <c r="L4" s="148"/>
      <c r="M4" s="148"/>
      <c r="N4" s="148"/>
      <c r="O4" s="148"/>
      <c r="P4" s="148"/>
      <c r="Q4" s="148"/>
      <c r="R4" s="148"/>
      <c r="S4" s="148"/>
      <c r="T4" s="148"/>
      <c r="U4" s="99" t="s">
        <v>49</v>
      </c>
      <c r="V4" s="100"/>
      <c r="W4" s="101"/>
      <c r="X4" s="29">
        <v>42999</v>
      </c>
    </row>
    <row r="5" spans="1:24" ht="31.5" customHeight="1">
      <c r="A5" s="167" t="s">
        <v>50</v>
      </c>
      <c r="B5" s="167"/>
      <c r="C5" s="167"/>
      <c r="D5" s="167"/>
      <c r="E5" s="167"/>
      <c r="F5" s="167"/>
      <c r="G5" s="167"/>
      <c r="H5" s="167"/>
      <c r="I5" s="167"/>
      <c r="J5" s="167"/>
      <c r="K5" s="167"/>
      <c r="L5" s="167"/>
      <c r="M5" s="167"/>
      <c r="N5" s="167"/>
      <c r="O5" s="167"/>
      <c r="P5" s="167"/>
      <c r="Q5" s="167"/>
      <c r="R5" s="167"/>
      <c r="S5" s="167"/>
      <c r="T5" s="167"/>
      <c r="U5" s="167"/>
      <c r="V5" s="167"/>
      <c r="W5" s="167"/>
      <c r="X5" s="167"/>
    </row>
    <row r="6" spans="1:24" ht="20.25" customHeight="1">
      <c r="A6" s="2"/>
      <c r="B6" s="2"/>
      <c r="C6" s="2"/>
      <c r="D6" s="2"/>
      <c r="E6" s="2"/>
      <c r="F6" s="2"/>
      <c r="G6" s="2"/>
      <c r="H6" s="2"/>
      <c r="I6" s="2"/>
      <c r="J6" s="2"/>
      <c r="K6" s="2"/>
      <c r="L6" s="2"/>
      <c r="M6" s="2"/>
      <c r="N6" s="2"/>
      <c r="O6" s="2"/>
      <c r="P6" s="2"/>
      <c r="Q6" s="2"/>
      <c r="R6" s="2"/>
      <c r="S6" s="2"/>
      <c r="T6" s="2"/>
      <c r="U6" s="2"/>
      <c r="V6" s="2"/>
      <c r="W6" s="2"/>
      <c r="X6" s="2"/>
    </row>
    <row r="7" spans="9:24" ht="20.25" customHeight="1">
      <c r="I7" s="12"/>
      <c r="J7" s="12"/>
      <c r="K7" s="12"/>
      <c r="L7" s="12"/>
      <c r="M7" s="2"/>
      <c r="N7" s="2"/>
      <c r="O7" s="2"/>
      <c r="P7" s="2"/>
      <c r="Q7" s="2"/>
      <c r="R7" s="2"/>
      <c r="S7" s="2"/>
      <c r="T7" s="2"/>
      <c r="U7" s="2"/>
      <c r="V7" s="2"/>
      <c r="W7" s="2"/>
      <c r="X7" s="2"/>
    </row>
    <row r="8" spans="9:23" ht="16.5" customHeight="1">
      <c r="I8" s="13"/>
      <c r="J8" s="13"/>
      <c r="K8" s="13"/>
      <c r="L8" s="13"/>
      <c r="M8" s="3"/>
      <c r="N8" s="3"/>
      <c r="O8" s="3"/>
      <c r="P8" s="3"/>
      <c r="Q8" s="3"/>
      <c r="R8" s="3"/>
      <c r="S8" s="3"/>
      <c r="T8" s="3"/>
      <c r="U8" s="3"/>
      <c r="V8" s="3"/>
      <c r="W8" s="3"/>
    </row>
    <row r="9" spans="9:23" ht="44.25" customHeight="1">
      <c r="I9" s="13"/>
      <c r="J9" s="13"/>
      <c r="K9" s="13"/>
      <c r="L9" s="13"/>
      <c r="M9" s="3"/>
      <c r="N9" s="3"/>
      <c r="O9" s="3"/>
      <c r="P9" s="3"/>
      <c r="Q9" s="3"/>
      <c r="R9" s="3"/>
      <c r="S9" s="3"/>
      <c r="T9" s="3"/>
      <c r="U9" s="3"/>
      <c r="V9" s="3"/>
      <c r="W9" s="3"/>
    </row>
    <row r="10" spans="1:23" ht="9" customHeight="1" thickBot="1">
      <c r="A10" s="30"/>
      <c r="B10" s="15"/>
      <c r="C10" s="15"/>
      <c r="D10" s="15"/>
      <c r="E10" s="15"/>
      <c r="F10" s="15"/>
      <c r="G10" s="14"/>
      <c r="H10" s="15"/>
      <c r="I10" s="15"/>
      <c r="J10" s="15"/>
      <c r="K10" s="15"/>
      <c r="L10" s="15"/>
      <c r="M10" s="5"/>
      <c r="N10" s="5"/>
      <c r="O10" s="5"/>
      <c r="P10" s="5"/>
      <c r="Q10" s="5"/>
      <c r="R10" s="5"/>
      <c r="S10" s="5"/>
      <c r="T10" s="4"/>
      <c r="U10" s="4"/>
      <c r="V10" s="4"/>
      <c r="W10" s="4"/>
    </row>
    <row r="11" spans="1:24" ht="36" customHeight="1" thickBot="1">
      <c r="A11" s="106" t="s">
        <v>8</v>
      </c>
      <c r="B11" s="107"/>
      <c r="C11" s="107"/>
      <c r="D11" s="112" t="s">
        <v>53</v>
      </c>
      <c r="E11" s="113"/>
      <c r="F11" s="113"/>
      <c r="G11" s="114"/>
      <c r="H11" s="56" t="s">
        <v>5</v>
      </c>
      <c r="I11" s="57" t="s">
        <v>6</v>
      </c>
      <c r="J11" s="25"/>
      <c r="K11" s="169" t="s">
        <v>24</v>
      </c>
      <c r="L11" s="170"/>
      <c r="M11" s="76" t="s">
        <v>43</v>
      </c>
      <c r="N11" s="76"/>
      <c r="O11" s="76"/>
      <c r="P11" s="76"/>
      <c r="Q11" s="76"/>
      <c r="R11" s="76"/>
      <c r="S11" s="120" t="s">
        <v>70</v>
      </c>
      <c r="T11" s="120"/>
      <c r="U11" s="27"/>
      <c r="V11" s="27"/>
      <c r="W11" s="27"/>
      <c r="X11" s="27"/>
    </row>
    <row r="12" spans="1:24" ht="27.75" customHeight="1">
      <c r="A12" s="151" t="s">
        <v>29</v>
      </c>
      <c r="B12" s="152"/>
      <c r="C12" s="152"/>
      <c r="D12" s="124" t="s">
        <v>54</v>
      </c>
      <c r="E12" s="125"/>
      <c r="F12" s="125"/>
      <c r="G12" s="126"/>
      <c r="H12" s="58" t="s">
        <v>7</v>
      </c>
      <c r="I12" s="59">
        <v>169113420</v>
      </c>
      <c r="J12" s="16"/>
      <c r="K12" s="171"/>
      <c r="L12" s="172"/>
      <c r="M12" s="67" t="s">
        <v>77</v>
      </c>
      <c r="N12" s="67" t="s">
        <v>1</v>
      </c>
      <c r="O12" s="67"/>
      <c r="P12" s="67"/>
      <c r="Q12" s="67" t="s">
        <v>2</v>
      </c>
      <c r="R12" s="67" t="s">
        <v>3</v>
      </c>
      <c r="S12" s="120"/>
      <c r="T12" s="120"/>
      <c r="U12" s="6"/>
      <c r="V12" s="6"/>
      <c r="W12" s="6"/>
      <c r="X12" s="6"/>
    </row>
    <row r="13" spans="1:24" ht="15.75" customHeight="1">
      <c r="A13" s="108"/>
      <c r="B13" s="109"/>
      <c r="C13" s="109"/>
      <c r="D13" s="127"/>
      <c r="E13" s="128"/>
      <c r="F13" s="128"/>
      <c r="G13" s="129"/>
      <c r="H13" s="60" t="s">
        <v>9</v>
      </c>
      <c r="I13" s="61">
        <v>602829036</v>
      </c>
      <c r="J13" s="16"/>
      <c r="K13" s="173"/>
      <c r="L13" s="174"/>
      <c r="M13" s="68"/>
      <c r="N13" s="68" t="s">
        <v>84</v>
      </c>
      <c r="O13" s="68"/>
      <c r="P13" s="68"/>
      <c r="Q13" s="68"/>
      <c r="R13" s="69"/>
      <c r="S13" s="120"/>
      <c r="T13" s="120"/>
      <c r="U13" s="6"/>
      <c r="V13" s="6"/>
      <c r="W13" s="6"/>
      <c r="X13" s="6"/>
    </row>
    <row r="14" spans="1:24" ht="15.75" customHeight="1">
      <c r="A14" s="108"/>
      <c r="B14" s="109"/>
      <c r="C14" s="109"/>
      <c r="D14" s="130"/>
      <c r="E14" s="131"/>
      <c r="F14" s="131"/>
      <c r="G14" s="132"/>
      <c r="H14" s="60" t="s">
        <v>11</v>
      </c>
      <c r="I14" s="61" t="s">
        <v>10</v>
      </c>
      <c r="J14" s="18"/>
      <c r="K14" s="17"/>
      <c r="L14" s="19"/>
      <c r="M14" s="115"/>
      <c r="N14" s="115"/>
      <c r="O14" s="115"/>
      <c r="P14" s="115"/>
      <c r="Q14" s="115"/>
      <c r="R14" s="115"/>
      <c r="S14" s="115"/>
      <c r="T14" s="115"/>
      <c r="U14" s="115"/>
      <c r="V14" s="115"/>
      <c r="W14" s="115"/>
      <c r="X14" s="115"/>
    </row>
    <row r="15" spans="1:24" ht="37.5" customHeight="1">
      <c r="A15" s="108" t="s">
        <v>47</v>
      </c>
      <c r="B15" s="109"/>
      <c r="C15" s="109"/>
      <c r="D15" s="117" t="s">
        <v>55</v>
      </c>
      <c r="E15" s="118"/>
      <c r="F15" s="118"/>
      <c r="G15" s="119"/>
      <c r="H15" s="60" t="s">
        <v>12</v>
      </c>
      <c r="I15" s="61"/>
      <c r="J15" s="18"/>
      <c r="K15" s="17"/>
      <c r="L15" s="19"/>
      <c r="M15" s="6"/>
      <c r="N15" s="6"/>
      <c r="O15" s="6"/>
      <c r="P15" s="6"/>
      <c r="Q15" s="6"/>
      <c r="R15" s="6"/>
      <c r="S15" s="6"/>
      <c r="T15" s="6"/>
      <c r="U15" s="6"/>
      <c r="V15" s="6"/>
      <c r="W15" s="6"/>
      <c r="X15" s="6"/>
    </row>
    <row r="16" spans="1:24" ht="15.75" customHeight="1">
      <c r="A16" s="108" t="s">
        <v>0</v>
      </c>
      <c r="B16" s="109"/>
      <c r="C16" s="109"/>
      <c r="D16" s="133" t="s">
        <v>58</v>
      </c>
      <c r="E16" s="134"/>
      <c r="F16" s="134"/>
      <c r="G16" s="135"/>
      <c r="H16" s="60" t="s">
        <v>13</v>
      </c>
      <c r="I16" s="61" t="s">
        <v>10</v>
      </c>
      <c r="J16" s="18"/>
      <c r="K16" s="17"/>
      <c r="L16" s="19"/>
      <c r="M16" s="6"/>
      <c r="N16" s="6"/>
      <c r="O16" s="6"/>
      <c r="P16" s="6"/>
      <c r="Q16" s="6"/>
      <c r="R16" s="6"/>
      <c r="S16" s="6"/>
      <c r="T16" s="6"/>
      <c r="U16" s="6"/>
      <c r="V16" s="6"/>
      <c r="W16" s="6"/>
      <c r="X16" s="6"/>
    </row>
    <row r="17" spans="1:24" ht="15.75" customHeight="1">
      <c r="A17" s="108"/>
      <c r="B17" s="109"/>
      <c r="C17" s="109"/>
      <c r="D17" s="127"/>
      <c r="E17" s="128"/>
      <c r="F17" s="128"/>
      <c r="G17" s="129"/>
      <c r="H17" s="60" t="s">
        <v>31</v>
      </c>
      <c r="I17" s="61" t="s">
        <v>10</v>
      </c>
      <c r="J17" s="18"/>
      <c r="K17" s="17"/>
      <c r="L17" s="19"/>
      <c r="M17" s="6"/>
      <c r="N17" s="6"/>
      <c r="O17" s="6"/>
      <c r="P17" s="6"/>
      <c r="Q17" s="6"/>
      <c r="R17" s="6"/>
      <c r="S17" s="6"/>
      <c r="T17" s="6"/>
      <c r="U17" s="6"/>
      <c r="V17" s="6"/>
      <c r="W17" s="6"/>
      <c r="X17" s="6"/>
    </row>
    <row r="18" spans="1:24" ht="15.75" customHeight="1">
      <c r="A18" s="108"/>
      <c r="B18" s="109"/>
      <c r="C18" s="109"/>
      <c r="D18" s="130"/>
      <c r="E18" s="131"/>
      <c r="F18" s="131"/>
      <c r="G18" s="132"/>
      <c r="H18" s="60" t="s">
        <v>32</v>
      </c>
      <c r="I18" s="61" t="s">
        <v>10</v>
      </c>
      <c r="J18" s="18"/>
      <c r="K18" s="17"/>
      <c r="L18" s="19"/>
      <c r="M18" s="6"/>
      <c r="N18" s="6"/>
      <c r="O18" s="6"/>
      <c r="P18" s="6"/>
      <c r="Q18" s="6"/>
      <c r="R18" s="6"/>
      <c r="S18" s="6"/>
      <c r="T18" s="6"/>
      <c r="U18" s="6"/>
      <c r="V18" s="6"/>
      <c r="W18" s="6"/>
      <c r="X18" s="6"/>
    </row>
    <row r="19" spans="1:24" ht="15.75" customHeight="1">
      <c r="A19" s="108" t="s">
        <v>30</v>
      </c>
      <c r="B19" s="109"/>
      <c r="C19" s="109"/>
      <c r="D19" s="136" t="s">
        <v>59</v>
      </c>
      <c r="E19" s="137"/>
      <c r="F19" s="137"/>
      <c r="G19" s="138"/>
      <c r="H19" s="60" t="s">
        <v>33</v>
      </c>
      <c r="I19" s="61" t="s">
        <v>10</v>
      </c>
      <c r="J19" s="18"/>
      <c r="K19" s="17"/>
      <c r="L19" s="19"/>
      <c r="M19" s="6"/>
      <c r="N19" s="6"/>
      <c r="O19" s="6"/>
      <c r="P19" s="6"/>
      <c r="Q19" s="6"/>
      <c r="R19" s="6"/>
      <c r="S19" s="6"/>
      <c r="T19" s="6"/>
      <c r="U19" s="6"/>
      <c r="V19" s="6"/>
      <c r="W19" s="6"/>
      <c r="X19" s="6"/>
    </row>
    <row r="20" spans="1:24" ht="15.75" customHeight="1">
      <c r="A20" s="108"/>
      <c r="B20" s="109"/>
      <c r="C20" s="109"/>
      <c r="D20" s="139"/>
      <c r="E20" s="140"/>
      <c r="F20" s="140"/>
      <c r="G20" s="141"/>
      <c r="H20" s="60" t="s">
        <v>34</v>
      </c>
      <c r="I20" s="61" t="s">
        <v>10</v>
      </c>
      <c r="J20" s="18"/>
      <c r="K20" s="17"/>
      <c r="L20" s="19"/>
      <c r="M20" s="6"/>
      <c r="N20" s="6"/>
      <c r="O20" s="6"/>
      <c r="P20" s="6"/>
      <c r="Q20" s="6"/>
      <c r="R20" s="6"/>
      <c r="S20" s="6"/>
      <c r="T20" s="6"/>
      <c r="U20" s="6"/>
      <c r="V20" s="6"/>
      <c r="W20" s="6"/>
      <c r="X20" s="6"/>
    </row>
    <row r="21" spans="1:24" ht="15.75" customHeight="1">
      <c r="A21" s="149"/>
      <c r="B21" s="150"/>
      <c r="C21" s="150"/>
      <c r="D21" s="139"/>
      <c r="E21" s="140"/>
      <c r="F21" s="140"/>
      <c r="G21" s="141"/>
      <c r="H21" s="62" t="s">
        <v>76</v>
      </c>
      <c r="I21" s="63">
        <f>SUM(I12:I20)</f>
        <v>771942456</v>
      </c>
      <c r="J21" s="18"/>
      <c r="K21" s="17"/>
      <c r="L21" s="19"/>
      <c r="M21" s="6"/>
      <c r="N21" s="6"/>
      <c r="O21" s="6"/>
      <c r="P21" s="6"/>
      <c r="Q21" s="6"/>
      <c r="R21" s="6"/>
      <c r="S21" s="6"/>
      <c r="T21" s="6"/>
      <c r="U21" s="6"/>
      <c r="V21" s="6"/>
      <c r="W21" s="6"/>
      <c r="X21" s="6"/>
    </row>
    <row r="22" spans="1:25" ht="30.75" customHeight="1">
      <c r="A22" s="76">
        <v>0</v>
      </c>
      <c r="B22" s="87" t="s">
        <v>40</v>
      </c>
      <c r="C22" s="87"/>
      <c r="D22" s="87"/>
      <c r="E22" s="87"/>
      <c r="F22" s="87"/>
      <c r="G22" s="96" t="s">
        <v>41</v>
      </c>
      <c r="H22" s="76" t="s">
        <v>74</v>
      </c>
      <c r="I22" s="76"/>
      <c r="J22" s="98" t="s">
        <v>73</v>
      </c>
      <c r="K22" s="87" t="s">
        <v>39</v>
      </c>
      <c r="L22" s="87"/>
      <c r="M22" s="97" t="s">
        <v>72</v>
      </c>
      <c r="N22" s="97"/>
      <c r="O22" s="54"/>
      <c r="P22" s="54"/>
      <c r="Q22" s="97" t="s">
        <v>71</v>
      </c>
      <c r="R22" s="97"/>
      <c r="S22" s="87" t="s">
        <v>26</v>
      </c>
      <c r="T22" s="88" t="s">
        <v>27</v>
      </c>
      <c r="U22" s="95" t="s">
        <v>28</v>
      </c>
      <c r="V22" s="88" t="s">
        <v>45</v>
      </c>
      <c r="W22" s="95" t="s">
        <v>46</v>
      </c>
      <c r="X22" s="83" t="s">
        <v>37</v>
      </c>
      <c r="Y22" s="93" t="s">
        <v>48</v>
      </c>
    </row>
    <row r="23" spans="1:25" ht="12.75" customHeight="1">
      <c r="A23" s="76"/>
      <c r="B23" s="87"/>
      <c r="C23" s="87"/>
      <c r="D23" s="87"/>
      <c r="E23" s="87"/>
      <c r="F23" s="87"/>
      <c r="G23" s="96"/>
      <c r="H23" s="76"/>
      <c r="I23" s="76"/>
      <c r="J23" s="98"/>
      <c r="K23" s="87"/>
      <c r="L23" s="87"/>
      <c r="M23" s="116" t="s">
        <v>25</v>
      </c>
      <c r="N23" s="95" t="s">
        <v>18</v>
      </c>
      <c r="O23" s="53"/>
      <c r="P23" s="77" t="s">
        <v>78</v>
      </c>
      <c r="Q23" s="116" t="s">
        <v>25</v>
      </c>
      <c r="R23" s="95" t="s">
        <v>18</v>
      </c>
      <c r="S23" s="87"/>
      <c r="T23" s="88"/>
      <c r="U23" s="95"/>
      <c r="V23" s="88"/>
      <c r="W23" s="95"/>
      <c r="X23" s="83"/>
      <c r="Y23" s="94"/>
    </row>
    <row r="24" spans="1:25" ht="30.75" customHeight="1">
      <c r="A24" s="76"/>
      <c r="B24" s="87"/>
      <c r="C24" s="87"/>
      <c r="D24" s="87"/>
      <c r="E24" s="87"/>
      <c r="F24" s="87"/>
      <c r="G24" s="96"/>
      <c r="H24" s="76"/>
      <c r="I24" s="76"/>
      <c r="J24" s="98"/>
      <c r="K24" s="87"/>
      <c r="L24" s="87"/>
      <c r="M24" s="116"/>
      <c r="N24" s="95"/>
      <c r="O24" s="53"/>
      <c r="P24" s="78"/>
      <c r="Q24" s="116"/>
      <c r="R24" s="95"/>
      <c r="S24" s="87"/>
      <c r="T24" s="88"/>
      <c r="U24" s="95"/>
      <c r="V24" s="88"/>
      <c r="W24" s="95"/>
      <c r="X24" s="83"/>
      <c r="Y24" s="94"/>
    </row>
    <row r="25" spans="1:25" ht="150" customHeight="1">
      <c r="A25" s="153">
        <v>1</v>
      </c>
      <c r="B25" s="156" t="s">
        <v>60</v>
      </c>
      <c r="C25" s="157"/>
      <c r="D25" s="157"/>
      <c r="E25" s="157"/>
      <c r="F25" s="158"/>
      <c r="G25" s="48" t="s">
        <v>62</v>
      </c>
      <c r="H25" s="91">
        <v>2</v>
      </c>
      <c r="I25" s="92"/>
      <c r="J25" s="103">
        <v>0.06</v>
      </c>
      <c r="K25" s="79" t="s">
        <v>65</v>
      </c>
      <c r="L25" s="80"/>
      <c r="M25" s="45">
        <v>0.9</v>
      </c>
      <c r="N25" s="50">
        <f>+M25/H25</f>
        <v>0.45</v>
      </c>
      <c r="O25" s="55">
        <f>33.3*N25%</f>
        <v>0.14985</v>
      </c>
      <c r="P25" s="55">
        <f>+O25*$J$25</f>
        <v>0.008991</v>
      </c>
      <c r="Q25" s="142">
        <f>AVERAGE(N25:N27)*6%</f>
        <v>0.022000000000000002</v>
      </c>
      <c r="R25" s="145">
        <f>+Q25/J25</f>
        <v>0.3666666666666667</v>
      </c>
      <c r="S25" s="38">
        <v>30000000</v>
      </c>
      <c r="T25" s="39">
        <f>+'[1]LisAuxPptalCuentasExcel'!$I$8</f>
        <v>29999520</v>
      </c>
      <c r="U25" s="37">
        <f aca="true" t="shared" si="0" ref="U25:U31">T25/S25</f>
        <v>0.999984</v>
      </c>
      <c r="V25" s="39"/>
      <c r="W25" s="51">
        <f aca="true" t="shared" si="1" ref="W25:W31">V25/S25</f>
        <v>0</v>
      </c>
      <c r="X25" s="47" t="s">
        <v>85</v>
      </c>
      <c r="Y25" s="46" t="s">
        <v>75</v>
      </c>
    </row>
    <row r="26" spans="1:25" ht="150" customHeight="1">
      <c r="A26" s="154"/>
      <c r="B26" s="159"/>
      <c r="C26" s="160"/>
      <c r="D26" s="160"/>
      <c r="E26" s="160"/>
      <c r="F26" s="161"/>
      <c r="G26" s="48" t="s">
        <v>63</v>
      </c>
      <c r="H26" s="91">
        <v>3</v>
      </c>
      <c r="I26" s="92"/>
      <c r="J26" s="104"/>
      <c r="K26" s="79" t="s">
        <v>66</v>
      </c>
      <c r="L26" s="80"/>
      <c r="M26" s="45">
        <v>0.45</v>
      </c>
      <c r="N26" s="50">
        <f>+M26/H26</f>
        <v>0.15</v>
      </c>
      <c r="O26" s="55">
        <f>33.3*N26%</f>
        <v>0.049949999999999994</v>
      </c>
      <c r="P26" s="55">
        <f>+O26*$J$25</f>
        <v>0.0029969999999999997</v>
      </c>
      <c r="Q26" s="143"/>
      <c r="R26" s="146"/>
      <c r="S26" s="38">
        <v>7113420</v>
      </c>
      <c r="T26" s="39">
        <v>7096860</v>
      </c>
      <c r="U26" s="37">
        <f t="shared" si="0"/>
        <v>0.9976720058705939</v>
      </c>
      <c r="V26" s="39"/>
      <c r="W26" s="51">
        <f t="shared" si="1"/>
        <v>0</v>
      </c>
      <c r="X26" s="47" t="s">
        <v>90</v>
      </c>
      <c r="Y26" s="32" t="s">
        <v>91</v>
      </c>
    </row>
    <row r="27" spans="1:25" ht="150" customHeight="1">
      <c r="A27" s="155"/>
      <c r="B27" s="162"/>
      <c r="C27" s="163"/>
      <c r="D27" s="163"/>
      <c r="E27" s="163"/>
      <c r="F27" s="164"/>
      <c r="G27" s="48" t="s">
        <v>68</v>
      </c>
      <c r="H27" s="91">
        <v>1</v>
      </c>
      <c r="I27" s="92"/>
      <c r="J27" s="105"/>
      <c r="K27" s="79" t="s">
        <v>69</v>
      </c>
      <c r="L27" s="80"/>
      <c r="M27" s="45">
        <v>0.5</v>
      </c>
      <c r="N27" s="50">
        <f>+M27/H27</f>
        <v>0.5</v>
      </c>
      <c r="O27" s="55">
        <f>33.3*N27%</f>
        <v>0.16649999999999998</v>
      </c>
      <c r="P27" s="55">
        <f>+O27*$J$25</f>
        <v>0.009989999999999999</v>
      </c>
      <c r="Q27" s="144"/>
      <c r="R27" s="147"/>
      <c r="S27" s="38">
        <v>57000000</v>
      </c>
      <c r="T27" s="39">
        <v>43674409</v>
      </c>
      <c r="U27" s="37">
        <f t="shared" si="0"/>
        <v>0.766217701754386</v>
      </c>
      <c r="V27" s="39"/>
      <c r="W27" s="51">
        <f t="shared" si="1"/>
        <v>0</v>
      </c>
      <c r="X27" s="47" t="s">
        <v>86</v>
      </c>
      <c r="Y27" s="46" t="s">
        <v>79</v>
      </c>
    </row>
    <row r="28" spans="1:25" ht="150" customHeight="1">
      <c r="A28" s="153">
        <v>2</v>
      </c>
      <c r="B28" s="156" t="s">
        <v>61</v>
      </c>
      <c r="C28" s="157"/>
      <c r="D28" s="157"/>
      <c r="E28" s="157"/>
      <c r="F28" s="158"/>
      <c r="G28" s="49" t="s">
        <v>64</v>
      </c>
      <c r="H28" s="91">
        <v>1</v>
      </c>
      <c r="I28" s="92"/>
      <c r="J28" s="121">
        <v>1</v>
      </c>
      <c r="K28" s="79" t="s">
        <v>67</v>
      </c>
      <c r="L28" s="80" t="s">
        <v>67</v>
      </c>
      <c r="M28" s="45">
        <v>0.5</v>
      </c>
      <c r="N28" s="50">
        <f>M28/H28</f>
        <v>0.5</v>
      </c>
      <c r="O28" s="50"/>
      <c r="P28" s="50"/>
      <c r="Q28" s="70">
        <f>(N28+N29+N30)/3</f>
        <v>0.16666666666666666</v>
      </c>
      <c r="R28" s="73">
        <f>+Q28/J28</f>
        <v>0.16666666666666666</v>
      </c>
      <c r="S28" s="38">
        <v>75000000</v>
      </c>
      <c r="T28" s="39">
        <v>55131102</v>
      </c>
      <c r="U28" s="37">
        <f t="shared" si="0"/>
        <v>0.73508136</v>
      </c>
      <c r="V28" s="39"/>
      <c r="W28" s="51">
        <f t="shared" si="1"/>
        <v>0</v>
      </c>
      <c r="X28" s="47" t="s">
        <v>87</v>
      </c>
      <c r="Y28" s="46" t="s">
        <v>79</v>
      </c>
    </row>
    <row r="29" spans="1:25" ht="150" customHeight="1">
      <c r="A29" s="154"/>
      <c r="B29" s="159"/>
      <c r="C29" s="160"/>
      <c r="D29" s="160"/>
      <c r="E29" s="160"/>
      <c r="F29" s="161"/>
      <c r="G29" s="48" t="s">
        <v>80</v>
      </c>
      <c r="H29" s="91">
        <v>1</v>
      </c>
      <c r="I29" s="92"/>
      <c r="J29" s="122"/>
      <c r="K29" s="79" t="s">
        <v>82</v>
      </c>
      <c r="L29" s="80"/>
      <c r="M29" s="45">
        <v>0</v>
      </c>
      <c r="N29" s="50">
        <f>M29/H29</f>
        <v>0</v>
      </c>
      <c r="O29" s="55"/>
      <c r="P29" s="55"/>
      <c r="Q29" s="71"/>
      <c r="R29" s="74"/>
      <c r="S29" s="38">
        <v>552829036</v>
      </c>
      <c r="T29" s="39"/>
      <c r="U29" s="37">
        <f t="shared" si="0"/>
        <v>0</v>
      </c>
      <c r="V29" s="39"/>
      <c r="W29" s="51">
        <f t="shared" si="1"/>
        <v>0</v>
      </c>
      <c r="X29" s="47" t="s">
        <v>88</v>
      </c>
      <c r="Y29" s="46"/>
    </row>
    <row r="30" spans="1:25" ht="150" customHeight="1">
      <c r="A30" s="155"/>
      <c r="B30" s="162"/>
      <c r="C30" s="163"/>
      <c r="D30" s="163"/>
      <c r="E30" s="163"/>
      <c r="F30" s="164"/>
      <c r="G30" s="49" t="s">
        <v>81</v>
      </c>
      <c r="H30" s="91">
        <v>1</v>
      </c>
      <c r="I30" s="92"/>
      <c r="J30" s="123"/>
      <c r="K30" s="79" t="s">
        <v>83</v>
      </c>
      <c r="L30" s="80"/>
      <c r="M30" s="45">
        <v>0</v>
      </c>
      <c r="N30" s="50">
        <f>M30/H30</f>
        <v>0</v>
      </c>
      <c r="O30" s="50"/>
      <c r="P30" s="50"/>
      <c r="Q30" s="72"/>
      <c r="R30" s="75"/>
      <c r="S30" s="38">
        <v>50000000</v>
      </c>
      <c r="T30" s="39"/>
      <c r="U30" s="37">
        <f t="shared" si="0"/>
        <v>0</v>
      </c>
      <c r="V30" s="39"/>
      <c r="W30" s="51">
        <f t="shared" si="1"/>
        <v>0</v>
      </c>
      <c r="X30" s="47" t="s">
        <v>89</v>
      </c>
      <c r="Y30" s="46"/>
    </row>
    <row r="31" spans="2:23" s="20" customFormat="1" ht="30.75" customHeight="1">
      <c r="B31" s="89"/>
      <c r="C31" s="89"/>
      <c r="D31" s="33"/>
      <c r="E31" s="30"/>
      <c r="F31" s="34"/>
      <c r="G31" s="90"/>
      <c r="H31" s="90"/>
      <c r="K31" s="40"/>
      <c r="L31" s="40"/>
      <c r="M31" s="41" t="s">
        <v>4</v>
      </c>
      <c r="N31" s="42">
        <f>AVERAGE(N25:N30)</f>
        <v>0.26666666666666666</v>
      </c>
      <c r="O31" s="42"/>
      <c r="P31" s="42"/>
      <c r="Q31" s="64"/>
      <c r="R31" s="42">
        <f>AVERAGE(R25:R30)</f>
        <v>0.26666666666666666</v>
      </c>
      <c r="S31" s="43">
        <f>SUM(S25:S30)</f>
        <v>771942456</v>
      </c>
      <c r="T31" s="65">
        <f>SUM(T25:T30)</f>
        <v>135901891</v>
      </c>
      <c r="U31" s="44">
        <f t="shared" si="0"/>
        <v>0.17605184161551027</v>
      </c>
      <c r="V31" s="66">
        <f>SUM(V25:V30)</f>
        <v>0</v>
      </c>
      <c r="W31" s="52">
        <f t="shared" si="1"/>
        <v>0</v>
      </c>
    </row>
    <row r="32" spans="2:21" s="20" customFormat="1" ht="30.75" customHeight="1">
      <c r="B32" s="84" t="s">
        <v>36</v>
      </c>
      <c r="C32" s="84"/>
      <c r="D32" s="31">
        <v>1</v>
      </c>
      <c r="F32" s="21" t="s">
        <v>35</v>
      </c>
      <c r="G32" s="85">
        <v>43630</v>
      </c>
      <c r="H32" s="86"/>
      <c r="M32" s="26"/>
      <c r="N32" s="35"/>
      <c r="O32" s="35"/>
      <c r="P32" s="35"/>
      <c r="Q32" s="22"/>
      <c r="R32" s="22"/>
      <c r="S32" s="36"/>
      <c r="T32" s="36"/>
      <c r="U32" s="23"/>
    </row>
    <row r="33" spans="20:21" ht="12.75">
      <c r="T33" s="9"/>
      <c r="U33" s="9"/>
    </row>
    <row r="34" spans="20:21" ht="12.75">
      <c r="T34" s="9"/>
      <c r="U34" s="9"/>
    </row>
    <row r="35" spans="1:24" s="11" customFormat="1" ht="21.75" customHeight="1">
      <c r="A35" s="1"/>
      <c r="B35" s="10"/>
      <c r="C35" s="102" t="s">
        <v>38</v>
      </c>
      <c r="D35" s="102"/>
      <c r="E35" s="102"/>
      <c r="F35" s="102"/>
      <c r="G35" s="102"/>
      <c r="H35" s="102"/>
      <c r="I35" s="102"/>
      <c r="J35" s="102"/>
      <c r="K35" s="102"/>
      <c r="L35" s="102"/>
      <c r="M35" s="81" t="s">
        <v>44</v>
      </c>
      <c r="N35" s="81"/>
      <c r="O35" s="81"/>
      <c r="P35" s="81"/>
      <c r="Q35" s="81"/>
      <c r="R35" s="81"/>
      <c r="S35" s="81"/>
      <c r="T35" s="81"/>
      <c r="U35" s="81"/>
      <c r="V35" s="81"/>
      <c r="W35" s="81"/>
      <c r="X35" s="82"/>
    </row>
    <row r="36" spans="1:24" s="11" customFormat="1" ht="29.25" customHeight="1">
      <c r="A36" s="110" t="s">
        <v>15</v>
      </c>
      <c r="B36" s="111"/>
      <c r="C36" s="102" t="s">
        <v>56</v>
      </c>
      <c r="D36" s="102"/>
      <c r="E36" s="102"/>
      <c r="F36" s="102"/>
      <c r="G36" s="102"/>
      <c r="H36" s="102"/>
      <c r="I36" s="102"/>
      <c r="J36" s="102"/>
      <c r="K36" s="102"/>
      <c r="L36" s="102"/>
      <c r="M36" s="81" t="s">
        <v>51</v>
      </c>
      <c r="N36" s="81"/>
      <c r="O36" s="81"/>
      <c r="P36" s="81"/>
      <c r="Q36" s="81"/>
      <c r="R36" s="81"/>
      <c r="S36" s="81"/>
      <c r="T36" s="81"/>
      <c r="U36" s="81"/>
      <c r="V36" s="81"/>
      <c r="W36" s="81"/>
      <c r="X36" s="82"/>
    </row>
    <row r="37" spans="1:24" ht="29.25" customHeight="1">
      <c r="A37" s="110" t="s">
        <v>14</v>
      </c>
      <c r="B37" s="111"/>
      <c r="C37" s="102"/>
      <c r="D37" s="102"/>
      <c r="E37" s="102"/>
      <c r="F37" s="102"/>
      <c r="G37" s="102"/>
      <c r="H37" s="102"/>
      <c r="I37" s="102"/>
      <c r="J37" s="102"/>
      <c r="K37" s="102"/>
      <c r="L37" s="102"/>
      <c r="M37" s="81"/>
      <c r="N37" s="81"/>
      <c r="O37" s="81"/>
      <c r="P37" s="81"/>
      <c r="Q37" s="81"/>
      <c r="R37" s="81"/>
      <c r="S37" s="81"/>
      <c r="T37" s="81"/>
      <c r="U37" s="81"/>
      <c r="V37" s="81"/>
      <c r="W37" s="81"/>
      <c r="X37" s="82"/>
    </row>
    <row r="38" spans="1:24" ht="29.25" customHeight="1">
      <c r="A38" s="110" t="s">
        <v>16</v>
      </c>
      <c r="B38" s="111"/>
      <c r="C38" s="102" t="s">
        <v>57</v>
      </c>
      <c r="D38" s="102"/>
      <c r="E38" s="102"/>
      <c r="F38" s="102"/>
      <c r="G38" s="102"/>
      <c r="H38" s="102"/>
      <c r="I38" s="102"/>
      <c r="J38" s="102"/>
      <c r="K38" s="102"/>
      <c r="L38" s="102"/>
      <c r="M38" s="81" t="s">
        <v>52</v>
      </c>
      <c r="N38" s="81"/>
      <c r="O38" s="81"/>
      <c r="P38" s="81"/>
      <c r="Q38" s="81"/>
      <c r="R38" s="81"/>
      <c r="S38" s="81"/>
      <c r="T38" s="81"/>
      <c r="U38" s="81"/>
      <c r="V38" s="81"/>
      <c r="W38" s="81"/>
      <c r="X38" s="82"/>
    </row>
    <row r="39" spans="1:24" ht="29.25" customHeight="1">
      <c r="A39" s="110" t="s">
        <v>17</v>
      </c>
      <c r="B39" s="111"/>
      <c r="C39" s="176">
        <v>43654</v>
      </c>
      <c r="D39" s="102"/>
      <c r="E39" s="102"/>
      <c r="F39" s="102"/>
      <c r="G39" s="102"/>
      <c r="H39" s="102"/>
      <c r="I39" s="102"/>
      <c r="J39" s="102"/>
      <c r="K39" s="102"/>
      <c r="L39" s="102"/>
      <c r="M39" s="175">
        <f>+C39</f>
        <v>43654</v>
      </c>
      <c r="N39" s="81"/>
      <c r="O39" s="81"/>
      <c r="P39" s="81"/>
      <c r="Q39" s="81"/>
      <c r="R39" s="81"/>
      <c r="S39" s="81"/>
      <c r="T39" s="81"/>
      <c r="U39" s="81"/>
      <c r="V39" s="81"/>
      <c r="W39" s="81"/>
      <c r="X39" s="82"/>
    </row>
    <row r="52" ht="12.75">
      <c r="K52" s="24"/>
    </row>
  </sheetData>
  <sheetProtection/>
  <mergeCells count="82">
    <mergeCell ref="M39:X39"/>
    <mergeCell ref="C39:L39"/>
    <mergeCell ref="C35:L35"/>
    <mergeCell ref="A39:B39"/>
    <mergeCell ref="A38:B38"/>
    <mergeCell ref="H30:I30"/>
    <mergeCell ref="C36:L36"/>
    <mergeCell ref="M38:X38"/>
    <mergeCell ref="A28:A30"/>
    <mergeCell ref="U1:X1"/>
    <mergeCell ref="U2:X2"/>
    <mergeCell ref="A5:X5"/>
    <mergeCell ref="A1:C4"/>
    <mergeCell ref="D1:T2"/>
    <mergeCell ref="K11:L13"/>
    <mergeCell ref="B25:F27"/>
    <mergeCell ref="H27:I27"/>
    <mergeCell ref="B28:F30"/>
    <mergeCell ref="A36:B36"/>
    <mergeCell ref="H28:I28"/>
    <mergeCell ref="K28:L28"/>
    <mergeCell ref="K29:L29"/>
    <mergeCell ref="Q25:Q27"/>
    <mergeCell ref="R25:R27"/>
    <mergeCell ref="C37:L37"/>
    <mergeCell ref="D3:T4"/>
    <mergeCell ref="U3:W3"/>
    <mergeCell ref="A19:C21"/>
    <mergeCell ref="A12:C14"/>
    <mergeCell ref="M37:X37"/>
    <mergeCell ref="B22:F24"/>
    <mergeCell ref="A25:A27"/>
    <mergeCell ref="M22:N22"/>
    <mergeCell ref="K22:L24"/>
    <mergeCell ref="D15:G15"/>
    <mergeCell ref="S11:T13"/>
    <mergeCell ref="H29:I29"/>
    <mergeCell ref="J28:J30"/>
    <mergeCell ref="D12:G14"/>
    <mergeCell ref="D16:G18"/>
    <mergeCell ref="D19:G21"/>
    <mergeCell ref="K30:L30"/>
    <mergeCell ref="V22:V24"/>
    <mergeCell ref="K25:L25"/>
    <mergeCell ref="A15:C15"/>
    <mergeCell ref="D11:G11"/>
    <mergeCell ref="M14:X14"/>
    <mergeCell ref="U22:U24"/>
    <mergeCell ref="N23:N24"/>
    <mergeCell ref="M23:M24"/>
    <mergeCell ref="Q23:Q24"/>
    <mergeCell ref="R23:R24"/>
    <mergeCell ref="Q22:R22"/>
    <mergeCell ref="J22:J24"/>
    <mergeCell ref="U4:W4"/>
    <mergeCell ref="C38:L38"/>
    <mergeCell ref="J25:J27"/>
    <mergeCell ref="K27:L27"/>
    <mergeCell ref="A11:C11"/>
    <mergeCell ref="A16:C18"/>
    <mergeCell ref="M11:R11"/>
    <mergeCell ref="A37:B37"/>
    <mergeCell ref="S22:S24"/>
    <mergeCell ref="T22:T24"/>
    <mergeCell ref="B31:C31"/>
    <mergeCell ref="G31:H31"/>
    <mergeCell ref="H26:I26"/>
    <mergeCell ref="Y22:Y24"/>
    <mergeCell ref="W22:W24"/>
    <mergeCell ref="H25:I25"/>
    <mergeCell ref="G22:G24"/>
    <mergeCell ref="H22:I24"/>
    <mergeCell ref="Q28:Q30"/>
    <mergeCell ref="R28:R30"/>
    <mergeCell ref="A22:A24"/>
    <mergeCell ref="P23:P24"/>
    <mergeCell ref="K26:L26"/>
    <mergeCell ref="M36:X36"/>
    <mergeCell ref="X22:X24"/>
    <mergeCell ref="M35:X35"/>
    <mergeCell ref="B32:C32"/>
    <mergeCell ref="G32:H32"/>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2019-09-25T20:10:01Z</dcterms:modified>
  <cp:category/>
  <cp:version/>
  <cp:contentType/>
  <cp:contentStatus/>
</cp:coreProperties>
</file>