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POA-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<sst xmlns="http://schemas.openxmlformats.org/spreadsheetml/2006/main" count="96" uniqueCount="86">
  <si>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</si>
  <si>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</si>
  <si>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</si>
  <si>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</si>
  <si>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</si>
  <si>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</si>
  <si>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</si>
  <si>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</si>
  <si>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</si>
  <si>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</si>
  <si>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</si>
  <si>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</si>
  <si>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</si>
  <si>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</si>
  <si>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</si>
  <si>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</si>
  <si>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</si>
  <si>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</si>
  <si>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</si>
  <si>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</si>
  <si>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</si>
  <si>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</si>
  <si>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</si>
  <si>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</si>
  <si>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</si>
  <si>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</si>
  <si>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</si>
  <si>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</si>
  <si>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</si>
  <si>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</si>
  <si>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</si>
  <si>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</si>
  <si>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</si>
  <si>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</si>
  <si>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</si>
  <si>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</si>
  <si>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</si>
  <si>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</si>
  <si>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</si>
  <si>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</si>
  <si>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</si>
  <si>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</si>
  <si>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</si>
  <si>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</si>
  <si>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</si>
  <si>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</si>
  <si>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</si>
  <si>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</si>
  <si>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</si>
  <si>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</si>
  <si>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</si>
  <si>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</si>
  <si>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Responsable Proceso Evaluación Misional</t>
  </si>
  <si>
    <t>CONOCIMIENTO, CONSERVACIÓN Y USO DE LOS RECURSOS NATURALES Y LA BIODIVERSIDAD</t>
  </si>
  <si>
    <t>Conservación, Restauración y Manejo de Ecosistemas y Biodiversidad</t>
  </si>
  <si>
    <t>Implementación de estrategias para la  conservación y la restauración de ecosistemas</t>
  </si>
  <si>
    <t>JAIRO IGNACIO GARCIA RODRIGUEZ</t>
  </si>
  <si>
    <t>Subdirector de Ecosistemas y Gestión Ambiental</t>
  </si>
  <si>
    <t>Protección y Conservación de fauna y flora silvestre</t>
  </si>
  <si>
    <t>3202-0900-00010001-04</t>
  </si>
  <si>
    <t>Implementar acciones de conservación de fauna y flora amenazada</t>
  </si>
  <si>
    <t>Dar manejo adecuado a las especies de fauna silvestre incautadas</t>
  </si>
  <si>
    <t>Implementación de estrategias de conservación para dos especies de aves amenazadas (AICAS Lago de Tota)</t>
  </si>
  <si>
    <t>Implementación de estrategias de conservación  para tres especies de frailejones amenazados</t>
  </si>
  <si>
    <t>Suscripción de convenio para garantizar operación del Hogar de paso de fauna silvestre</t>
  </si>
  <si>
    <t>número de especies de fauna amenazada con medidas de manejo implementadas</t>
  </si>
  <si>
    <t>número de especies de flora amenazada con medidas de manejo implementadas</t>
  </si>
  <si>
    <t>número de convenios suscritos</t>
  </si>
  <si>
    <t>Implementar acciones de conservación de  especies amenazadas por extracción del medio natural</t>
  </si>
  <si>
    <t xml:space="preserve">número de acciones realizadas para la conservacion de especies amenazadas por extracción de su medio natural. 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</si>
  <si>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</si>
  <si>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</si>
  <si>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</si>
  <si>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</si>
  <si>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</si>
  <si>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>carpeta convenio 2016-014</t>
  </si>
  <si>
    <t>carpeta convenio 2018-001</t>
  </si>
  <si>
    <t>Ecosistemas 26/compartida/2019/convenio espeletias</t>
  </si>
  <si>
    <t>X</t>
  </si>
  <si>
    <t>Total</t>
  </si>
  <si>
    <t>MARZO</t>
  </si>
  <si>
    <t xml:space="preserve">Vigencia futura, convenio 2016014,  el ejecutor continua su ejecución de acuerdo a lo proyectado, se han realizado los monitoreos de enero, febrero y marzo, en abril se espera el primer informe trimestral de avance. </t>
  </si>
  <si>
    <t>la UPTC presenta el proyecto el cual es evaluado por la subdirección de Ecosistemas y gestión ambiental y recibe AVAL del banco de proyectos, se formularon estudios previos</t>
  </si>
  <si>
    <t xml:space="preserve">Se realiza adición y prorroga al convenio 2018-001, con la Fundación universitaria Juan de Castellanos, con el fin de terminar proceso de rehabilitación de tortugas morrocoy.. Avanza la adición en un 70% de las actividades, el desembolso se realizá contra la liquidación del convenio  </t>
  </si>
  <si>
    <t xml:space="preserve">Se realiza adición y prorroga al convenio 2018-001, con la Fundación universitaria Juan de Castellanos con el fin de terminar  procesos de rehabilitación de fauna silvestre, que no pueden ser interrumpidos. Avanza la adición en un 70% de las actividades, el desembolso se realizá contra la liquidación del convenio </t>
  </si>
  <si>
    <t>ponderación almera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</si>
</sst>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_-&quot;$&quot;* #,##0_-;\-&quot;$&quot;* #,##0_-;_-&quot;$&quot;* &quot;-&quot;??_-;_-@_-"/>
    <numFmt numFmtId="184" formatCode="0.0"/>
    <numFmt numFmtId="185" formatCode="0.0%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 Narrow"/>
      <family val="2"/>
    </font>
    <font>
      <sz val="12"/>
      <color indexed="8"/>
      <name val="Arial"/>
      <family val="2"/>
    </font>
    <font>
      <b/>
      <u val="single"/>
      <sz val="16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/>
    </xf>
    <xf numFmtId="1" fontId="19" fillId="0" borderId="0" xfId="49" applyNumberFormat="1" applyFont="1" applyBorder="1" applyAlignment="1" applyProtection="1">
      <alignment horizontal="right" vertical="center"/>
      <protection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9" fontId="0" fillId="0" borderId="11" xfId="55" applyFont="1" applyFill="1" applyBorder="1" applyAlignment="1" applyProtection="1">
      <alignment horizontal="center" vertical="center"/>
      <protection/>
    </xf>
    <xf numFmtId="9" fontId="0" fillId="25" borderId="11" xfId="49" applyNumberFormat="1" applyFont="1" applyFill="1" applyBorder="1" applyAlignment="1" applyProtection="1">
      <alignment horizontal="center" vertical="center"/>
      <protection/>
    </xf>
    <xf numFmtId="3" fontId="0" fillId="0" borderId="11" xfId="49" applyNumberFormat="1" applyFont="1" applyBorder="1" applyAlignment="1" applyProtection="1">
      <alignment horizontal="center" vertical="center"/>
      <protection/>
    </xf>
    <xf numFmtId="9" fontId="0" fillId="0" borderId="11" xfId="49" applyNumberFormat="1" applyFont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2" fontId="29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49" applyNumberFormat="1" applyFont="1" applyBorder="1" applyAlignment="1" applyProtection="1">
      <alignment horizontal="left" vertical="center" wrapText="1"/>
      <protection locked="0"/>
    </xf>
    <xf numFmtId="9" fontId="29" fillId="0" borderId="10" xfId="55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vertical="center" wrapText="1"/>
      <protection/>
    </xf>
    <xf numFmtId="0" fontId="31" fillId="0" borderId="10" xfId="0" applyFont="1" applyFill="1" applyBorder="1" applyAlignment="1" applyProtection="1">
      <alignment vertical="center" wrapText="1"/>
      <protection/>
    </xf>
    <xf numFmtId="1" fontId="30" fillId="24" borderId="10" xfId="55" applyNumberFormat="1" applyFont="1" applyFill="1" applyBorder="1" applyAlignment="1" applyProtection="1">
      <alignment horizontal="center" vertical="center" wrapText="1"/>
      <protection/>
    </xf>
    <xf numFmtId="9" fontId="0" fillId="0" borderId="10" xfId="55" applyFont="1" applyBorder="1" applyAlignment="1" applyProtection="1">
      <alignment horizontal="center" vertical="center" wrapText="1"/>
      <protection/>
    </xf>
    <xf numFmtId="9" fontId="0" fillId="0" borderId="10" xfId="55" applyFont="1" applyBorder="1" applyAlignment="1" applyProtection="1">
      <alignment horizontal="center" vertical="center"/>
      <protection/>
    </xf>
    <xf numFmtId="9" fontId="0" fillId="0" borderId="11" xfId="55" applyFont="1" applyBorder="1" applyAlignment="1" applyProtection="1">
      <alignment horizontal="center" vertical="center"/>
      <protection/>
    </xf>
    <xf numFmtId="0" fontId="19" fillId="16" borderId="12" xfId="0" applyFont="1" applyFill="1" applyBorder="1" applyAlignment="1" applyProtection="1">
      <alignment horizontal="center" vertical="center"/>
      <protection locked="0"/>
    </xf>
    <xf numFmtId="0" fontId="19" fillId="16" borderId="13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justify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3" fontId="0" fillId="0" borderId="15" xfId="0" applyNumberFormat="1" applyFont="1" applyFill="1" applyBorder="1" applyAlignment="1" applyProtection="1">
      <alignment horizontal="left" vertical="center"/>
      <protection locked="0"/>
    </xf>
    <xf numFmtId="0" fontId="19" fillId="0" borderId="16" xfId="0" applyFont="1" applyFill="1" applyBorder="1" applyAlignment="1" applyProtection="1">
      <alignment horizontal="left" vertical="center"/>
      <protection locked="0"/>
    </xf>
    <xf numFmtId="3" fontId="19" fillId="0" borderId="17" xfId="0" applyNumberFormat="1" applyFont="1" applyFill="1" applyBorder="1" applyAlignment="1" applyProtection="1">
      <alignment horizontal="right" vertical="center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10" fontId="0" fillId="0" borderId="16" xfId="55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3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49" fontId="18" fillId="0" borderId="16" xfId="49" applyNumberFormat="1" applyFont="1" applyBorder="1" applyAlignment="1" applyProtection="1">
      <alignment horizontal="center" vertical="center" wrapText="1"/>
      <protection/>
    </xf>
    <xf numFmtId="49" fontId="18" fillId="0" borderId="11" xfId="49" applyNumberFormat="1" applyFont="1" applyBorder="1" applyAlignment="1" applyProtection="1">
      <alignment horizontal="center" vertical="center" wrapText="1"/>
      <protection/>
    </xf>
    <xf numFmtId="1" fontId="0" fillId="0" borderId="18" xfId="55" applyNumberFormat="1" applyFont="1" applyFill="1" applyBorder="1" applyAlignment="1" applyProtection="1">
      <alignment horizontal="center" vertical="center" wrapText="1"/>
      <protection/>
    </xf>
    <xf numFmtId="1" fontId="0" fillId="0" borderId="19" xfId="55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49" fontId="34" fillId="0" borderId="10" xfId="49" applyNumberFormat="1" applyFont="1" applyBorder="1" applyAlignment="1" applyProtection="1">
      <alignment horizontal="center" vertical="center" wrapText="1"/>
      <protection/>
    </xf>
    <xf numFmtId="10" fontId="29" fillId="0" borderId="16" xfId="55" applyNumberFormat="1" applyFont="1" applyBorder="1" applyAlignment="1" applyProtection="1">
      <alignment horizontal="center" vertical="center" wrapText="1"/>
      <protection locked="0"/>
    </xf>
    <xf numFmtId="10" fontId="29" fillId="0" borderId="21" xfId="55" applyNumberFormat="1" applyFont="1" applyBorder="1" applyAlignment="1" applyProtection="1">
      <alignment horizontal="center" vertical="center" wrapText="1"/>
      <protection locked="0"/>
    </xf>
    <xf numFmtId="10" fontId="29" fillId="0" borderId="11" xfId="55" applyNumberFormat="1" applyFont="1" applyBorder="1" applyAlignment="1" applyProtection="1">
      <alignment horizontal="center" vertical="center" wrapText="1"/>
      <protection locked="0"/>
    </xf>
    <xf numFmtId="9" fontId="0" fillId="0" borderId="16" xfId="55" applyFont="1" applyBorder="1" applyAlignment="1" applyProtection="1">
      <alignment horizontal="center" vertical="center" wrapText="1"/>
      <protection/>
    </xf>
    <xf numFmtId="9" fontId="0" fillId="0" borderId="21" xfId="55" applyFont="1" applyBorder="1" applyAlignment="1" applyProtection="1">
      <alignment horizontal="center" vertical="center" wrapText="1"/>
      <protection/>
    </xf>
    <xf numFmtId="9" fontId="0" fillId="0" borderId="11" xfId="55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9" fontId="30" fillId="24" borderId="16" xfId="55" applyFont="1" applyFill="1" applyBorder="1" applyAlignment="1" applyProtection="1">
      <alignment horizontal="center" vertical="center" wrapText="1"/>
      <protection/>
    </xf>
    <xf numFmtId="9" fontId="30" fillId="24" borderId="21" xfId="55" applyFont="1" applyFill="1" applyBorder="1" applyAlignment="1" applyProtection="1">
      <alignment horizontal="center" vertical="center" wrapText="1"/>
      <protection/>
    </xf>
    <xf numFmtId="9" fontId="30" fillId="24" borderId="11" xfId="55" applyFont="1" applyFill="1" applyBorder="1" applyAlignment="1" applyProtection="1">
      <alignment horizontal="center" vertical="center" wrapText="1"/>
      <protection/>
    </xf>
    <xf numFmtId="0" fontId="19" fillId="16" borderId="22" xfId="0" applyFont="1" applyFill="1" applyBorder="1" applyAlignment="1" applyProtection="1">
      <alignment horizontal="left" vertical="center" wrapText="1"/>
      <protection locked="0"/>
    </xf>
    <xf numFmtId="0" fontId="19" fillId="16" borderId="12" xfId="0" applyFont="1" applyFill="1" applyBorder="1" applyAlignment="1" applyProtection="1">
      <alignment horizontal="left" vertical="center" wrapText="1"/>
      <protection locked="0"/>
    </xf>
    <xf numFmtId="0" fontId="19" fillId="16" borderId="23" xfId="0" applyFont="1" applyFill="1" applyBorder="1" applyAlignment="1" applyProtection="1">
      <alignment horizontal="left" vertical="center" wrapText="1"/>
      <protection locked="0"/>
    </xf>
    <xf numFmtId="0" fontId="19" fillId="16" borderId="10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1" fontId="0" fillId="0" borderId="32" xfId="0" applyNumberFormat="1" applyFont="1" applyFill="1" applyBorder="1" applyAlignment="1" applyProtection="1">
      <alignment horizontal="left" vertical="center" wrapText="1"/>
      <protection locked="0"/>
    </xf>
    <xf numFmtId="1" fontId="0" fillId="0" borderId="33" xfId="0" applyNumberFormat="1" applyFont="1" applyFill="1" applyBorder="1" applyAlignment="1" applyProtection="1">
      <alignment horizontal="left" vertical="center" wrapText="1"/>
      <protection locked="0"/>
    </xf>
    <xf numFmtId="1" fontId="0" fillId="0" borderId="34" xfId="0" applyNumberFormat="1" applyFont="1" applyFill="1" applyBorder="1" applyAlignment="1" applyProtection="1">
      <alignment horizontal="left" vertical="center" wrapText="1"/>
      <protection locked="0"/>
    </xf>
    <xf numFmtId="1" fontId="0" fillId="0" borderId="27" xfId="0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" fontId="0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19" fillId="16" borderId="38" xfId="0" applyFont="1" applyFill="1" applyBorder="1" applyAlignment="1" applyProtection="1">
      <alignment horizontal="left" vertical="center" wrapText="1"/>
      <protection locked="0"/>
    </xf>
    <xf numFmtId="0" fontId="19" fillId="16" borderId="16" xfId="0" applyFont="1" applyFill="1" applyBorder="1" applyAlignment="1" applyProtection="1">
      <alignment horizontal="left" vertical="center" wrapText="1"/>
      <protection locked="0"/>
    </xf>
    <xf numFmtId="0" fontId="19" fillId="16" borderId="39" xfId="0" applyFont="1" applyFill="1" applyBorder="1" applyAlignment="1" applyProtection="1">
      <alignment horizontal="left" vertical="center" wrapText="1"/>
      <protection locked="0"/>
    </xf>
    <xf numFmtId="0" fontId="19" fillId="16" borderId="11" xfId="0" applyFont="1" applyFill="1" applyBorder="1" applyAlignment="1" applyProtection="1">
      <alignment horizontal="left" vertical="center" wrapText="1"/>
      <protection locked="0"/>
    </xf>
    <xf numFmtId="14" fontId="21" fillId="0" borderId="20" xfId="0" applyNumberFormat="1" applyFont="1" applyBorder="1" applyAlignment="1" applyProtection="1">
      <alignment horizontal="center"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238125</xdr:colOff>
      <xdr:row>3</xdr:row>
      <xdr:rowOff>219075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OAS\POAS%202019\ENERO.%20ESTRATEGIAS%20DE%20CONSERVACI&#211;N\COMPROMISOS%20IMPLEM%20ESTRAT%20CONSER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AuxPptalCuentasExcel"/>
      <sheetName val="Hoja1"/>
    </sheetNames>
    <sheetDataSet>
      <sheetData sheetId="0">
        <row r="8">
          <cell r="I8">
            <v>29999520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Y50"/>
  <sheetViews>
    <sheetView showGridLines="0" tabSelected="1" zoomScale="55" zoomScaleNormal="55" zoomScalePageLayoutView="0" workbookViewId="0" topLeftCell="A7">
      <selection activeCell="L18" sqref="L18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4" width="19.00390625" style="8" customWidth="1"/>
    <col min="15" max="16" width="19.00390625" style="8" hidden="1" customWidth="1"/>
    <col min="17" max="18" width="19.00390625" style="8" customWidth="1"/>
    <col min="19" max="19" width="20.7109375" style="8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77.00390625" style="1" customWidth="1"/>
    <col min="25" max="25" width="51.140625" style="1" customWidth="1"/>
    <col min="26" max="16384" width="11.421875" style="1" customWidth="1"/>
  </cols>
  <sheetData>
    <row r="1" spans="1:24" ht="30.75" customHeight="1">
      <c r="A1" s="165"/>
      <c r="B1" s="165"/>
      <c r="C1" s="165"/>
      <c r="D1" s="166" t="s">
        <v>19</v>
      </c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2" t="s">
        <v>42</v>
      </c>
      <c r="V1" s="162"/>
      <c r="W1" s="162"/>
      <c r="X1" s="162"/>
    </row>
    <row r="2" spans="1:24" ht="27.75" customHeight="1">
      <c r="A2" s="165"/>
      <c r="B2" s="165"/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3" t="s">
        <v>20</v>
      </c>
      <c r="V2" s="163"/>
      <c r="W2" s="163"/>
      <c r="X2" s="163"/>
    </row>
    <row r="3" spans="1:24" ht="19.5" customHeight="1">
      <c r="A3" s="165"/>
      <c r="B3" s="165"/>
      <c r="C3" s="165"/>
      <c r="D3" s="166" t="s">
        <v>21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07" t="s">
        <v>22</v>
      </c>
      <c r="V3" s="108"/>
      <c r="W3" s="109"/>
      <c r="X3" s="31" t="s">
        <v>23</v>
      </c>
    </row>
    <row r="4" spans="1:24" ht="19.5" customHeight="1">
      <c r="A4" s="165"/>
      <c r="B4" s="165"/>
      <c r="C4" s="165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07" t="s">
        <v>49</v>
      </c>
      <c r="V4" s="108"/>
      <c r="W4" s="109"/>
      <c r="X4" s="32">
        <v>42999</v>
      </c>
    </row>
    <row r="5" spans="1:24" ht="31.5" customHeight="1">
      <c r="A5" s="164" t="s">
        <v>50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</row>
    <row r="6" spans="1:24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9:24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9:23" ht="16.5" customHeight="1">
      <c r="I8" s="14"/>
      <c r="J8" s="14"/>
      <c r="K8" s="14"/>
      <c r="L8" s="14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9:23" ht="44.25" customHeight="1">
      <c r="I9" s="14"/>
      <c r="J9" s="14"/>
      <c r="K9" s="14"/>
      <c r="L9" s="14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9" customHeight="1" thickBot="1">
      <c r="A10" s="33"/>
      <c r="B10" s="18"/>
      <c r="C10" s="18"/>
      <c r="D10" s="18"/>
      <c r="E10" s="18"/>
      <c r="F10" s="18"/>
      <c r="G10" s="17"/>
      <c r="H10" s="18"/>
      <c r="I10" s="18"/>
      <c r="J10" s="18"/>
      <c r="K10" s="18"/>
      <c r="L10" s="18"/>
      <c r="M10" s="5"/>
      <c r="N10" s="5"/>
      <c r="O10" s="5"/>
      <c r="P10" s="5"/>
      <c r="Q10" s="5"/>
      <c r="R10" s="5"/>
      <c r="S10" s="5"/>
      <c r="T10" s="4"/>
      <c r="U10" s="4"/>
      <c r="V10" s="4"/>
      <c r="W10" s="4"/>
    </row>
    <row r="11" spans="1:24" ht="36" customHeight="1" thickBot="1">
      <c r="A11" s="114" t="s">
        <v>8</v>
      </c>
      <c r="B11" s="115"/>
      <c r="C11" s="115"/>
      <c r="D11" s="136" t="s">
        <v>53</v>
      </c>
      <c r="E11" s="137"/>
      <c r="F11" s="137"/>
      <c r="G11" s="138"/>
      <c r="H11" s="61" t="s">
        <v>5</v>
      </c>
      <c r="I11" s="62" t="s">
        <v>6</v>
      </c>
      <c r="J11" s="28"/>
      <c r="K11" s="152" t="s">
        <v>24</v>
      </c>
      <c r="L11" s="153"/>
      <c r="M11" s="83" t="s">
        <v>43</v>
      </c>
      <c r="N11" s="83"/>
      <c r="O11" s="83"/>
      <c r="P11" s="83"/>
      <c r="Q11" s="83"/>
      <c r="R11" s="83"/>
      <c r="S11" s="161" t="s">
        <v>70</v>
      </c>
      <c r="T11" s="161"/>
      <c r="U11" s="30"/>
      <c r="V11" s="30"/>
      <c r="W11" s="30"/>
      <c r="X11" s="30"/>
    </row>
    <row r="12" spans="1:24" ht="27.75" customHeight="1">
      <c r="A12" s="169" t="s">
        <v>29</v>
      </c>
      <c r="B12" s="170"/>
      <c r="C12" s="170"/>
      <c r="D12" s="118" t="s">
        <v>54</v>
      </c>
      <c r="E12" s="119"/>
      <c r="F12" s="119"/>
      <c r="G12" s="120"/>
      <c r="H12" s="63" t="s">
        <v>7</v>
      </c>
      <c r="I12" s="64">
        <v>169113420</v>
      </c>
      <c r="J12" s="19"/>
      <c r="K12" s="154"/>
      <c r="L12" s="155"/>
      <c r="M12" s="13" t="s">
        <v>80</v>
      </c>
      <c r="N12" s="13" t="s">
        <v>1</v>
      </c>
      <c r="O12" s="13"/>
      <c r="P12" s="13"/>
      <c r="Q12" s="13" t="s">
        <v>2</v>
      </c>
      <c r="R12" s="13" t="s">
        <v>3</v>
      </c>
      <c r="S12" s="161"/>
      <c r="T12" s="161"/>
      <c r="U12" s="6"/>
      <c r="V12" s="6"/>
      <c r="W12" s="6"/>
      <c r="X12" s="6"/>
    </row>
    <row r="13" spans="1:24" ht="15.75" customHeight="1">
      <c r="A13" s="116"/>
      <c r="B13" s="117"/>
      <c r="C13" s="117"/>
      <c r="D13" s="121"/>
      <c r="E13" s="122"/>
      <c r="F13" s="122"/>
      <c r="G13" s="123"/>
      <c r="H13" s="65" t="s">
        <v>9</v>
      </c>
      <c r="I13" s="66" t="s">
        <v>10</v>
      </c>
      <c r="J13" s="19"/>
      <c r="K13" s="156"/>
      <c r="L13" s="157"/>
      <c r="M13" s="15" t="s">
        <v>78</v>
      </c>
      <c r="N13" s="15"/>
      <c r="O13" s="15"/>
      <c r="P13" s="15"/>
      <c r="Q13" s="15"/>
      <c r="R13" s="16"/>
      <c r="S13" s="161"/>
      <c r="T13" s="161"/>
      <c r="U13" s="6"/>
      <c r="V13" s="6"/>
      <c r="W13" s="6"/>
      <c r="X13" s="6"/>
    </row>
    <row r="14" spans="1:24" ht="15.75" customHeight="1">
      <c r="A14" s="116"/>
      <c r="B14" s="117"/>
      <c r="C14" s="117"/>
      <c r="D14" s="124"/>
      <c r="E14" s="125"/>
      <c r="F14" s="125"/>
      <c r="G14" s="126"/>
      <c r="H14" s="65" t="s">
        <v>11</v>
      </c>
      <c r="I14" s="66" t="s">
        <v>10</v>
      </c>
      <c r="J14" s="21"/>
      <c r="K14" s="20"/>
      <c r="L14" s="22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</row>
    <row r="15" spans="1:24" ht="37.5" customHeight="1">
      <c r="A15" s="116" t="s">
        <v>47</v>
      </c>
      <c r="B15" s="117"/>
      <c r="C15" s="117"/>
      <c r="D15" s="158" t="s">
        <v>55</v>
      </c>
      <c r="E15" s="159"/>
      <c r="F15" s="159"/>
      <c r="G15" s="160"/>
      <c r="H15" s="65" t="s">
        <v>12</v>
      </c>
      <c r="I15" s="66"/>
      <c r="J15" s="21"/>
      <c r="K15" s="20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5.75" customHeight="1">
      <c r="A16" s="116" t="s">
        <v>0</v>
      </c>
      <c r="B16" s="117"/>
      <c r="C16" s="117"/>
      <c r="D16" s="127" t="s">
        <v>58</v>
      </c>
      <c r="E16" s="128"/>
      <c r="F16" s="128"/>
      <c r="G16" s="129"/>
      <c r="H16" s="65" t="s">
        <v>13</v>
      </c>
      <c r="I16" s="66" t="s">
        <v>10</v>
      </c>
      <c r="J16" s="21"/>
      <c r="K16" s="20"/>
      <c r="L16" s="2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5.75" customHeight="1">
      <c r="A17" s="116"/>
      <c r="B17" s="117"/>
      <c r="C17" s="117"/>
      <c r="D17" s="121"/>
      <c r="E17" s="122"/>
      <c r="F17" s="122"/>
      <c r="G17" s="123"/>
      <c r="H17" s="65" t="s">
        <v>31</v>
      </c>
      <c r="I17" s="66" t="s">
        <v>10</v>
      </c>
      <c r="J17" s="21"/>
      <c r="K17" s="20"/>
      <c r="L17" s="2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5.75" customHeight="1">
      <c r="A18" s="116"/>
      <c r="B18" s="117"/>
      <c r="C18" s="117"/>
      <c r="D18" s="124"/>
      <c r="E18" s="125"/>
      <c r="F18" s="125"/>
      <c r="G18" s="126"/>
      <c r="H18" s="65" t="s">
        <v>32</v>
      </c>
      <c r="I18" s="66" t="s">
        <v>10</v>
      </c>
      <c r="J18" s="21"/>
      <c r="K18" s="20"/>
      <c r="L18" s="2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5.75" customHeight="1">
      <c r="A19" s="116" t="s">
        <v>30</v>
      </c>
      <c r="B19" s="117"/>
      <c r="C19" s="117"/>
      <c r="D19" s="130" t="s">
        <v>59</v>
      </c>
      <c r="E19" s="131"/>
      <c r="F19" s="131"/>
      <c r="G19" s="132"/>
      <c r="H19" s="65" t="s">
        <v>33</v>
      </c>
      <c r="I19" s="66" t="s">
        <v>10</v>
      </c>
      <c r="J19" s="21"/>
      <c r="K19" s="20"/>
      <c r="L19" s="2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5.75" customHeight="1">
      <c r="A20" s="116"/>
      <c r="B20" s="117"/>
      <c r="C20" s="117"/>
      <c r="D20" s="133"/>
      <c r="E20" s="134"/>
      <c r="F20" s="134"/>
      <c r="G20" s="135"/>
      <c r="H20" s="65" t="s">
        <v>34</v>
      </c>
      <c r="I20" s="66" t="s">
        <v>10</v>
      </c>
      <c r="J20" s="21"/>
      <c r="K20" s="20"/>
      <c r="L20" s="2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5.75" customHeight="1">
      <c r="A21" s="167"/>
      <c r="B21" s="168"/>
      <c r="C21" s="168"/>
      <c r="D21" s="133"/>
      <c r="E21" s="134"/>
      <c r="F21" s="134"/>
      <c r="G21" s="135"/>
      <c r="H21" s="67" t="s">
        <v>79</v>
      </c>
      <c r="I21" s="68">
        <f>SUM(I12:I20)</f>
        <v>169113420</v>
      </c>
      <c r="J21" s="21"/>
      <c r="K21" s="20"/>
      <c r="L21" s="2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5" ht="30.75" customHeight="1">
      <c r="A22" s="83">
        <v>0</v>
      </c>
      <c r="B22" s="72" t="s">
        <v>40</v>
      </c>
      <c r="C22" s="72"/>
      <c r="D22" s="72"/>
      <c r="E22" s="72"/>
      <c r="F22" s="72"/>
      <c r="G22" s="91" t="s">
        <v>41</v>
      </c>
      <c r="H22" s="83" t="s">
        <v>74</v>
      </c>
      <c r="I22" s="83"/>
      <c r="J22" s="93" t="s">
        <v>73</v>
      </c>
      <c r="K22" s="72" t="s">
        <v>39</v>
      </c>
      <c r="L22" s="72"/>
      <c r="M22" s="92" t="s">
        <v>72</v>
      </c>
      <c r="N22" s="92"/>
      <c r="O22" s="70"/>
      <c r="P22" s="70"/>
      <c r="Q22" s="92" t="s">
        <v>71</v>
      </c>
      <c r="R22" s="92"/>
      <c r="S22" s="72" t="s">
        <v>26</v>
      </c>
      <c r="T22" s="100" t="s">
        <v>27</v>
      </c>
      <c r="U22" s="90" t="s">
        <v>28</v>
      </c>
      <c r="V22" s="100" t="s">
        <v>45</v>
      </c>
      <c r="W22" s="90" t="s">
        <v>46</v>
      </c>
      <c r="X22" s="79" t="s">
        <v>37</v>
      </c>
      <c r="Y22" s="88" t="s">
        <v>48</v>
      </c>
    </row>
    <row r="23" spans="1:25" ht="12.75" customHeight="1">
      <c r="A23" s="83"/>
      <c r="B23" s="72"/>
      <c r="C23" s="72"/>
      <c r="D23" s="72"/>
      <c r="E23" s="72"/>
      <c r="F23" s="72"/>
      <c r="G23" s="91"/>
      <c r="H23" s="83"/>
      <c r="I23" s="83"/>
      <c r="J23" s="93"/>
      <c r="K23" s="72"/>
      <c r="L23" s="72"/>
      <c r="M23" s="106" t="s">
        <v>25</v>
      </c>
      <c r="N23" s="90" t="s">
        <v>18</v>
      </c>
      <c r="O23" s="69"/>
      <c r="P23" s="84" t="s">
        <v>85</v>
      </c>
      <c r="Q23" s="106" t="s">
        <v>25</v>
      </c>
      <c r="R23" s="90" t="s">
        <v>18</v>
      </c>
      <c r="S23" s="72"/>
      <c r="T23" s="100"/>
      <c r="U23" s="90"/>
      <c r="V23" s="100"/>
      <c r="W23" s="90"/>
      <c r="X23" s="79"/>
      <c r="Y23" s="89"/>
    </row>
    <row r="24" spans="1:25" ht="30.75" customHeight="1">
      <c r="A24" s="83"/>
      <c r="B24" s="72"/>
      <c r="C24" s="72"/>
      <c r="D24" s="72"/>
      <c r="E24" s="72"/>
      <c r="F24" s="72"/>
      <c r="G24" s="91"/>
      <c r="H24" s="83"/>
      <c r="I24" s="83"/>
      <c r="J24" s="93"/>
      <c r="K24" s="72"/>
      <c r="L24" s="72"/>
      <c r="M24" s="106"/>
      <c r="N24" s="90"/>
      <c r="O24" s="69"/>
      <c r="P24" s="85"/>
      <c r="Q24" s="106"/>
      <c r="R24" s="90"/>
      <c r="S24" s="72"/>
      <c r="T24" s="100"/>
      <c r="U24" s="90"/>
      <c r="V24" s="100"/>
      <c r="W24" s="90"/>
      <c r="X24" s="79"/>
      <c r="Y24" s="89"/>
    </row>
    <row r="25" spans="1:25" ht="150" customHeight="1">
      <c r="A25" s="140">
        <v>1</v>
      </c>
      <c r="B25" s="143" t="s">
        <v>60</v>
      </c>
      <c r="C25" s="144"/>
      <c r="D25" s="144"/>
      <c r="E25" s="144"/>
      <c r="F25" s="145"/>
      <c r="G25" s="55" t="s">
        <v>62</v>
      </c>
      <c r="H25" s="86">
        <v>2</v>
      </c>
      <c r="I25" s="87"/>
      <c r="J25" s="111">
        <v>0.06</v>
      </c>
      <c r="K25" s="75" t="s">
        <v>65</v>
      </c>
      <c r="L25" s="76"/>
      <c r="M25" s="51">
        <v>0.2</v>
      </c>
      <c r="N25" s="58">
        <f>+M25/H25</f>
        <v>0.1</v>
      </c>
      <c r="O25" s="71">
        <f>33.3*N25%</f>
        <v>0.033299999999999996</v>
      </c>
      <c r="P25" s="71">
        <f>+O25*$J$25</f>
        <v>0.0019979999999999998</v>
      </c>
      <c r="Q25" s="94">
        <f>AVERAGE(N25:N27)*6%</f>
        <v>0.004333333333333334</v>
      </c>
      <c r="R25" s="97">
        <f>+Q25/J25</f>
        <v>0.07222222222222223</v>
      </c>
      <c r="S25" s="41">
        <v>30000000</v>
      </c>
      <c r="T25" s="42">
        <f>+'[1]LisAuxPptalCuentasExcel'!$I$8</f>
        <v>29999520</v>
      </c>
      <c r="U25" s="40">
        <f>T25/S25</f>
        <v>0.999984</v>
      </c>
      <c r="V25" s="42"/>
      <c r="W25" s="59">
        <f>V25/S25</f>
        <v>0</v>
      </c>
      <c r="X25" s="53" t="s">
        <v>81</v>
      </c>
      <c r="Y25" s="52" t="s">
        <v>75</v>
      </c>
    </row>
    <row r="26" spans="1:25" ht="150" customHeight="1">
      <c r="A26" s="141"/>
      <c r="B26" s="146"/>
      <c r="C26" s="147"/>
      <c r="D26" s="147"/>
      <c r="E26" s="147"/>
      <c r="F26" s="148"/>
      <c r="G26" s="55" t="s">
        <v>63</v>
      </c>
      <c r="H26" s="86">
        <v>3</v>
      </c>
      <c r="I26" s="87"/>
      <c r="J26" s="112"/>
      <c r="K26" s="75" t="s">
        <v>66</v>
      </c>
      <c r="L26" s="76"/>
      <c r="M26" s="51">
        <v>0.05</v>
      </c>
      <c r="N26" s="58">
        <f>+M26/H26</f>
        <v>0.016666666666666666</v>
      </c>
      <c r="O26" s="71">
        <f>33.3*N26%</f>
        <v>0.005549999999999999</v>
      </c>
      <c r="P26" s="71">
        <f>+O26*$J$25</f>
        <v>0.00033299999999999996</v>
      </c>
      <c r="Q26" s="95"/>
      <c r="R26" s="98"/>
      <c r="S26" s="41">
        <v>7113420</v>
      </c>
      <c r="T26" s="42"/>
      <c r="U26" s="40">
        <f>T26/S26</f>
        <v>0</v>
      </c>
      <c r="V26" s="42"/>
      <c r="W26" s="59">
        <f>V26/S26</f>
        <v>0</v>
      </c>
      <c r="X26" s="53" t="s">
        <v>82</v>
      </c>
      <c r="Y26" s="35" t="s">
        <v>77</v>
      </c>
    </row>
    <row r="27" spans="1:25" ht="150" customHeight="1">
      <c r="A27" s="142"/>
      <c r="B27" s="149"/>
      <c r="C27" s="150"/>
      <c r="D27" s="150"/>
      <c r="E27" s="150"/>
      <c r="F27" s="151"/>
      <c r="G27" s="55" t="s">
        <v>68</v>
      </c>
      <c r="H27" s="86">
        <v>1</v>
      </c>
      <c r="I27" s="87"/>
      <c r="J27" s="113"/>
      <c r="K27" s="75" t="s">
        <v>69</v>
      </c>
      <c r="L27" s="76"/>
      <c r="M27" s="51">
        <v>0.1</v>
      </c>
      <c r="N27" s="58">
        <f>+M27/H27</f>
        <v>0.1</v>
      </c>
      <c r="O27" s="71">
        <f>33.3*N27%</f>
        <v>0.033299999999999996</v>
      </c>
      <c r="P27" s="71">
        <f>+O27*$J$25</f>
        <v>0.0019979999999999998</v>
      </c>
      <c r="Q27" s="96"/>
      <c r="R27" s="99"/>
      <c r="S27" s="41">
        <v>57000000</v>
      </c>
      <c r="T27" s="42">
        <v>10000000</v>
      </c>
      <c r="U27" s="40">
        <f>T27/S27</f>
        <v>0.17543859649122806</v>
      </c>
      <c r="V27" s="42"/>
      <c r="W27" s="59">
        <f>V27/S27</f>
        <v>0</v>
      </c>
      <c r="X27" s="53" t="s">
        <v>83</v>
      </c>
      <c r="Y27" s="52" t="s">
        <v>76</v>
      </c>
    </row>
    <row r="28" spans="1:25" ht="150" customHeight="1">
      <c r="A28" s="50">
        <v>2</v>
      </c>
      <c r="B28" s="103" t="s">
        <v>61</v>
      </c>
      <c r="C28" s="104"/>
      <c r="D28" s="104"/>
      <c r="E28" s="104"/>
      <c r="F28" s="105"/>
      <c r="G28" s="56" t="s">
        <v>64</v>
      </c>
      <c r="H28" s="86">
        <v>1</v>
      </c>
      <c r="I28" s="87"/>
      <c r="J28" s="57">
        <v>1</v>
      </c>
      <c r="K28" s="75" t="s">
        <v>67</v>
      </c>
      <c r="L28" s="76" t="s">
        <v>67</v>
      </c>
      <c r="M28" s="51">
        <v>0.1</v>
      </c>
      <c r="N28" s="58">
        <f>M28/H28</f>
        <v>0.1</v>
      </c>
      <c r="O28" s="58"/>
      <c r="P28" s="58"/>
      <c r="Q28" s="54">
        <f>N28</f>
        <v>0.1</v>
      </c>
      <c r="R28" s="40">
        <f>+Q28/J28</f>
        <v>0.1</v>
      </c>
      <c r="S28" s="41">
        <v>75000000</v>
      </c>
      <c r="T28" s="42">
        <v>15832806</v>
      </c>
      <c r="U28" s="40">
        <f>T28/S28</f>
        <v>0.21110408</v>
      </c>
      <c r="V28" s="42"/>
      <c r="W28" s="59">
        <f>V28/S28</f>
        <v>0</v>
      </c>
      <c r="X28" s="53" t="s">
        <v>84</v>
      </c>
      <c r="Y28" s="52" t="s">
        <v>76</v>
      </c>
    </row>
    <row r="29" spans="2:23" s="23" customFormat="1" ht="30.75" customHeight="1">
      <c r="B29" s="101"/>
      <c r="C29" s="101"/>
      <c r="D29" s="36"/>
      <c r="E29" s="33"/>
      <c r="F29" s="37"/>
      <c r="G29" s="102"/>
      <c r="H29" s="102"/>
      <c r="K29" s="43"/>
      <c r="L29" s="43"/>
      <c r="M29" s="44" t="s">
        <v>4</v>
      </c>
      <c r="N29" s="45">
        <f>AVERAGE(N25:N28)</f>
        <v>0.07916666666666666</v>
      </c>
      <c r="O29" s="45"/>
      <c r="P29" s="45"/>
      <c r="Q29" s="46"/>
      <c r="R29" s="45">
        <f>AVERAGE(R25:R28)</f>
        <v>0.08611111111111111</v>
      </c>
      <c r="S29" s="47">
        <f>SUM(S25:S28)</f>
        <v>169113420</v>
      </c>
      <c r="T29" s="47">
        <f>SUM(T25:T28)</f>
        <v>55832326</v>
      </c>
      <c r="U29" s="48">
        <f>T29/S29</f>
        <v>0.33014722308850475</v>
      </c>
      <c r="V29" s="49">
        <f>SUM(V25:V28)</f>
        <v>0</v>
      </c>
      <c r="W29" s="60">
        <f>V29/S29</f>
        <v>0</v>
      </c>
    </row>
    <row r="30" spans="2:21" s="23" customFormat="1" ht="30.75" customHeight="1">
      <c r="B30" s="80" t="s">
        <v>36</v>
      </c>
      <c r="C30" s="80"/>
      <c r="D30" s="34">
        <v>0</v>
      </c>
      <c r="F30" s="24" t="s">
        <v>35</v>
      </c>
      <c r="G30" s="81">
        <v>43403</v>
      </c>
      <c r="H30" s="82"/>
      <c r="M30" s="29"/>
      <c r="N30" s="38"/>
      <c r="O30" s="38"/>
      <c r="P30" s="38"/>
      <c r="Q30" s="25"/>
      <c r="R30" s="25"/>
      <c r="S30" s="39"/>
      <c r="T30" s="39"/>
      <c r="U30" s="26"/>
    </row>
    <row r="31" spans="20:21" ht="12.75">
      <c r="T31" s="9"/>
      <c r="U31" s="9"/>
    </row>
    <row r="32" spans="20:21" ht="12.75">
      <c r="T32" s="9"/>
      <c r="U32" s="9"/>
    </row>
    <row r="33" spans="1:24" s="11" customFormat="1" ht="21.75" customHeight="1">
      <c r="A33" s="1"/>
      <c r="B33" s="10"/>
      <c r="C33" s="110" t="s">
        <v>38</v>
      </c>
      <c r="D33" s="110"/>
      <c r="E33" s="110"/>
      <c r="F33" s="110"/>
      <c r="G33" s="110"/>
      <c r="H33" s="110"/>
      <c r="I33" s="110"/>
      <c r="J33" s="110"/>
      <c r="K33" s="110"/>
      <c r="L33" s="110"/>
      <c r="M33" s="77" t="s">
        <v>44</v>
      </c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8"/>
    </row>
    <row r="34" spans="1:24" s="11" customFormat="1" ht="29.25" customHeight="1">
      <c r="A34" s="73" t="s">
        <v>15</v>
      </c>
      <c r="B34" s="74"/>
      <c r="C34" s="110" t="s">
        <v>56</v>
      </c>
      <c r="D34" s="110"/>
      <c r="E34" s="110"/>
      <c r="F34" s="110"/>
      <c r="G34" s="110"/>
      <c r="H34" s="110"/>
      <c r="I34" s="110"/>
      <c r="J34" s="110"/>
      <c r="K34" s="110"/>
      <c r="L34" s="110"/>
      <c r="M34" s="77" t="s">
        <v>51</v>
      </c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8"/>
    </row>
    <row r="35" spans="1:24" ht="29.25" customHeight="1">
      <c r="A35" s="73" t="s">
        <v>14</v>
      </c>
      <c r="B35" s="74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8"/>
    </row>
    <row r="36" spans="1:24" ht="29.25" customHeight="1">
      <c r="A36" s="73" t="s">
        <v>16</v>
      </c>
      <c r="B36" s="74"/>
      <c r="C36" s="110" t="s">
        <v>57</v>
      </c>
      <c r="D36" s="110"/>
      <c r="E36" s="110"/>
      <c r="F36" s="110"/>
      <c r="G36" s="110"/>
      <c r="H36" s="110"/>
      <c r="I36" s="110"/>
      <c r="J36" s="110"/>
      <c r="K36" s="110"/>
      <c r="L36" s="110"/>
      <c r="M36" s="77" t="s">
        <v>52</v>
      </c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8"/>
    </row>
    <row r="37" spans="1:24" ht="29.25" customHeight="1">
      <c r="A37" s="73" t="s">
        <v>17</v>
      </c>
      <c r="B37" s="74"/>
      <c r="C37" s="172">
        <v>43567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71">
        <f>+C37</f>
        <v>43567</v>
      </c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8"/>
    </row>
    <row r="50" ht="12.75">
      <c r="K50" s="27"/>
    </row>
  </sheetData>
  <sheetProtection/>
  <mergeCells count="74">
    <mergeCell ref="M37:X37"/>
    <mergeCell ref="C37:L37"/>
    <mergeCell ref="C33:L33"/>
    <mergeCell ref="A37:B37"/>
    <mergeCell ref="A36:B36"/>
    <mergeCell ref="H28:I28"/>
    <mergeCell ref="C34:L34"/>
    <mergeCell ref="M36:X36"/>
    <mergeCell ref="U1:X1"/>
    <mergeCell ref="U2:X2"/>
    <mergeCell ref="A5:X5"/>
    <mergeCell ref="A1:C4"/>
    <mergeCell ref="D1:T2"/>
    <mergeCell ref="C35:L35"/>
    <mergeCell ref="D3:T4"/>
    <mergeCell ref="U3:W3"/>
    <mergeCell ref="A19:C21"/>
    <mergeCell ref="A12:C14"/>
    <mergeCell ref="D11:G11"/>
    <mergeCell ref="M14:X14"/>
    <mergeCell ref="M35:X35"/>
    <mergeCell ref="B22:F24"/>
    <mergeCell ref="A25:A27"/>
    <mergeCell ref="B25:F27"/>
    <mergeCell ref="H27:I27"/>
    <mergeCell ref="K11:L13"/>
    <mergeCell ref="D15:G15"/>
    <mergeCell ref="S11:T13"/>
    <mergeCell ref="U4:W4"/>
    <mergeCell ref="C36:L36"/>
    <mergeCell ref="J25:J27"/>
    <mergeCell ref="K27:L27"/>
    <mergeCell ref="A11:C11"/>
    <mergeCell ref="A16:C18"/>
    <mergeCell ref="D12:G14"/>
    <mergeCell ref="D16:G18"/>
    <mergeCell ref="D19:G21"/>
    <mergeCell ref="A15:C15"/>
    <mergeCell ref="S22:S24"/>
    <mergeCell ref="T22:T24"/>
    <mergeCell ref="U22:U24"/>
    <mergeCell ref="N23:N24"/>
    <mergeCell ref="M23:M24"/>
    <mergeCell ref="Q23:Q24"/>
    <mergeCell ref="M11:R11"/>
    <mergeCell ref="A35:B35"/>
    <mergeCell ref="V22:V24"/>
    <mergeCell ref="K25:L25"/>
    <mergeCell ref="R23:R24"/>
    <mergeCell ref="M22:N22"/>
    <mergeCell ref="K28:L28"/>
    <mergeCell ref="B29:C29"/>
    <mergeCell ref="G29:H29"/>
    <mergeCell ref="B28:F28"/>
    <mergeCell ref="H26:I26"/>
    <mergeCell ref="Y22:Y24"/>
    <mergeCell ref="W22:W24"/>
    <mergeCell ref="H25:I25"/>
    <mergeCell ref="G22:G24"/>
    <mergeCell ref="H22:I24"/>
    <mergeCell ref="Q22:R22"/>
    <mergeCell ref="J22:J24"/>
    <mergeCell ref="Q25:Q27"/>
    <mergeCell ref="R25:R27"/>
    <mergeCell ref="K22:L24"/>
    <mergeCell ref="A34:B34"/>
    <mergeCell ref="K26:L26"/>
    <mergeCell ref="M34:X34"/>
    <mergeCell ref="X22:X24"/>
    <mergeCell ref="M33:X33"/>
    <mergeCell ref="B30:C30"/>
    <mergeCell ref="G30:H30"/>
    <mergeCell ref="A22:A24"/>
    <mergeCell ref="P23:P24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2019-09-25T20:09:04Z</dcterms:modified>
  <cp:category/>
  <cp:version/>
  <cp:contentType/>
  <cp:contentStatus/>
</cp:coreProperties>
</file>