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5570" windowHeight="9600" activeTab="0"/>
  </bookViews>
  <sheets>
    <sheet name="POA-1" sheetId="1" r:id="rId1"/>
  </sheets>
  <definedNames>
    <definedName name="_xlnm.Print_Area" localSheetId="0">'POA-1'!$K$23:$W$29</definedName>
  </definedNames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3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3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<sst xmlns="http://schemas.openxmlformats.org/spreadsheetml/2006/main" count="103" uniqueCount="90">
  <si>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</si>
  <si>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</si>
  <si>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</si>
  <si>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</si>
  <si>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</si>
  <si>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</si>
  <si>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</si>
  <si>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</si>
  <si>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</si>
  <si>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</si>
  <si>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</si>
  <si>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</si>
  <si>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</si>
  <si>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</si>
  <si>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</si>
  <si>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</si>
  <si>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</si>
  <si>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</si>
  <si>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</si>
  <si>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</si>
  <si>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</si>
  <si>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</si>
  <si>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</si>
  <si>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</si>
  <si>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</si>
  <si>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</si>
  <si>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</si>
  <si>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</si>
  <si>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</si>
  <si>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</si>
  <si>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</si>
  <si>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</si>
  <si>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</si>
  <si>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</si>
  <si>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</si>
  <si>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(9):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</si>
  <si>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</si>
  <si>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</si>
  <si>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</si>
  <si>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</si>
  <si>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</si>
  <si>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</si>
  <si>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</si>
  <si>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</si>
  <si>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</si>
  <si>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</si>
  <si>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</si>
  <si>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</si>
  <si>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</si>
  <si>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</si>
  <si>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</si>
  <si>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</si>
  <si>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</si>
  <si>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Responsable Proceso Evaluación Misional</t>
  </si>
  <si>
    <t>Mantenimiento de proyectos de restauración, rehabilitación y/o recuperación; en ecosistemas estratégicos</t>
  </si>
  <si>
    <t>CONOCIMIENTO, CONSERVACIÓN Y USO DE LOS RECURSOS NATURALES Y LA BIODIVERSIDAD</t>
  </si>
  <si>
    <t>Conservación, Restauración y Manejo de Ecosistemas y Biodiversidad</t>
  </si>
  <si>
    <t>Implementación de estrategias para la  conservación y la restauración de ecosistemas</t>
  </si>
  <si>
    <t xml:space="preserve"> Restauración en áreas con vocación forestal, áreas para la conservación de los recursos naturales y/o áreas con suelos degradados</t>
  </si>
  <si>
    <t>3202-0900-00010001-01</t>
  </si>
  <si>
    <t>Continuar procesos de Conservación de bosques en el territorio de la Comunidad U'wa - Bocota</t>
  </si>
  <si>
    <t>Garantizar la Producción de material vegetal para el mantenimiento de los proyectos de Restauración en los municipios de la jurisdicción.</t>
  </si>
  <si>
    <t>Mantenimiento de proyectos de restauración activa y pasiva en la jurisdicción de CORPOBOYACA</t>
  </si>
  <si>
    <t>Procesos iniciados en  territorio de la comunidad U´wa-Bocota</t>
  </si>
  <si>
    <t>No de contratos suscritos/No. De contratos programados</t>
  </si>
  <si>
    <t>No. De hectareas con mantenimiento/No. De hectareas programadas para mantenimiento</t>
  </si>
  <si>
    <t>JAIRO IGNACIO GARCIA RODRIGUEZ</t>
  </si>
  <si>
    <t>Subdirector de Ecosistemas y Gestión Ambiental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</si>
  <si>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</si>
  <si>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</si>
  <si>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</si>
  <si>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</si>
  <si>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</si>
  <si>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1 Procesos iniciados en  territorio de la comunidad U´wa-Bocota</t>
  </si>
  <si>
    <t>Seguimiento y mantenimiento de  hectareas  de sistemas forestales para la recuperación, conservación y protección de Recursos Naturales Renovables</t>
  </si>
  <si>
    <t xml:space="preserve">5 Hectareas con mantenimiento en proyectos de restauracion en Playa Blanca </t>
  </si>
  <si>
    <t>MARZO</t>
  </si>
  <si>
    <t>Total</t>
  </si>
  <si>
    <t>1 Procesos de Conservación de bosques en el territorio de la Comunidad U'wa - Bocota (25 Ha en mantenimiento)</t>
  </si>
  <si>
    <t xml:space="preserve">670  Hectareas con mantenimiento en jurisdicción de Corpoboyacá </t>
  </si>
  <si>
    <t xml:space="preserve">El contrato para la vigencia 2019 sigue en ejecución. En proceso adición en recursos para la producción de material vegetal para proyectos nuevos, fomento con Alcaldías y otras instituciones y reposición de material vegetal plantado en proyectos del año 2018 </t>
  </si>
  <si>
    <t>CPS 2019-088, CPS 2019-089, CPS 2019-070, enfasis en el mantenimiento de proyectos ejecutados en años anteriores de restauración</t>
  </si>
  <si>
    <t>1 Contrato suscrito para la produccion material vegetal</t>
  </si>
  <si>
    <t>D:\COMPARTIDA\CORPOBOYACA 2018\110-15 CONTRATOS SUPERVISADOS\SUPERVISIONES 2018\CONVENIO CNV 2017-028 PROYECTO Uwas 2017 - 2019</t>
  </si>
  <si>
    <t>X</t>
  </si>
  <si>
    <t>Se continua con el Convenio 2017- 028 con la fundación KARIT IBITA, cuyo objeto es realizar procesos de restauración en el territorio U'wa con las comunidades de Bachira, Sinsiga y Bócota. Recibimos y aprobamos el tercer informe técnico, seguimos pendientes de realizar los ultimos ajustes al informe financiero de ejecución, para autorizar el desembolso que esta pendiente</t>
  </si>
  <si>
    <t>Se ha realizado seguimiento y cumplimiento al contrato CDS 2017-241. Se programa auditoria por parte de Control Interno para la primera semana de agosto, para iniciar liquidación del contrato.</t>
  </si>
  <si>
    <t>Se continua monitoreando las parcelas y realizando los seguiimientos a las áreas restauradas con proyectos en la vigencia pasada. Se han programado replantes y refertilizaciones en áreas restauradas.</t>
  </si>
  <si>
    <t>Se desarrollan actividades de mantenimiento  en el marco del Proyecto Conservación y restauración de coberturas vegetales arbóreas del distrito de Páramos, Complejo de Páramos Tota -  Bijagual – Mamapacha y su área de influencia en el Departamento de Boyacá.</t>
  </si>
  <si>
    <t xml:space="preserve">En ejecución el contrato de prestación de servicios  CPS 2019-077. 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</si>
</sst>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_-&quot;$&quot;* #,##0_-;\-&quot;$&quot;* #,##0_-;_-&quot;$&quot;* &quot;-&quot;??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 Narrow"/>
      <family val="2"/>
    </font>
    <font>
      <sz val="12"/>
      <color indexed="8"/>
      <name val="Arial"/>
      <family val="2"/>
    </font>
    <font>
      <b/>
      <u val="single"/>
      <sz val="16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1" applyNumberFormat="1" applyFont="1" applyBorder="1" applyAlignment="1" applyProtection="1">
      <alignment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9" fontId="0" fillId="0" borderId="0" xfId="51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51" applyNumberFormat="1" applyFont="1" applyFill="1" applyBorder="1" applyAlignment="1" applyProtection="1">
      <alignment horizontal="center" vertical="center"/>
      <protection/>
    </xf>
    <xf numFmtId="1" fontId="19" fillId="0" borderId="0" xfId="51" applyNumberFormat="1" applyFont="1" applyBorder="1" applyAlignment="1" applyProtection="1">
      <alignment horizontal="right" vertical="center"/>
      <protection/>
    </xf>
    <xf numFmtId="9" fontId="0" fillId="0" borderId="10" xfId="51" applyNumberFormat="1" applyFont="1" applyBorder="1" applyAlignment="1" applyProtection="1">
      <alignment horizontal="center" vertical="center" wrapText="1"/>
      <protection/>
    </xf>
    <xf numFmtId="9" fontId="0" fillId="0" borderId="10" xfId="57" applyFont="1" applyBorder="1" applyAlignment="1" applyProtection="1">
      <alignment horizontal="center" vertical="center" wrapText="1"/>
      <protection locked="0"/>
    </xf>
    <xf numFmtId="9" fontId="0" fillId="0" borderId="10" xfId="57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9" fontId="0" fillId="0" borderId="11" xfId="57" applyFont="1" applyFill="1" applyBorder="1" applyAlignment="1" applyProtection="1">
      <alignment horizontal="center" vertical="center"/>
      <protection/>
    </xf>
    <xf numFmtId="9" fontId="0" fillId="25" borderId="11" xfId="51" applyNumberFormat="1" applyFont="1" applyFill="1" applyBorder="1" applyAlignment="1" applyProtection="1">
      <alignment horizontal="center" vertical="center"/>
      <protection/>
    </xf>
    <xf numFmtId="9" fontId="0" fillId="0" borderId="11" xfId="51" applyNumberFormat="1" applyFont="1" applyFill="1" applyBorder="1" applyAlignment="1" applyProtection="1">
      <alignment horizontal="center" vertical="center"/>
      <protection/>
    </xf>
    <xf numFmtId="9" fontId="0" fillId="0" borderId="11" xfId="51" applyNumberFormat="1" applyFont="1" applyBorder="1" applyAlignment="1" applyProtection="1">
      <alignment horizontal="center" vertical="center" wrapText="1"/>
      <protection/>
    </xf>
    <xf numFmtId="9" fontId="0" fillId="0" borderId="11" xfId="57" applyFont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19" fillId="16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24" borderId="10" xfId="51" applyNumberFormat="1" applyFont="1" applyFill="1" applyBorder="1" applyAlignment="1" applyProtection="1">
      <alignment horizontal="justify" vertical="center" wrapText="1"/>
      <protection locked="0"/>
    </xf>
    <xf numFmtId="2" fontId="29" fillId="0" borderId="10" xfId="57" applyNumberFormat="1" applyFont="1" applyBorder="1" applyAlignment="1" applyProtection="1">
      <alignment horizontal="center" vertical="center" wrapText="1"/>
      <protection locked="0"/>
    </xf>
    <xf numFmtId="49" fontId="0" fillId="0" borderId="10" xfId="51" applyNumberFormat="1" applyFont="1" applyBorder="1" applyAlignment="1" applyProtection="1">
      <alignment horizontal="justify" vertical="center" wrapText="1"/>
      <protection locked="0"/>
    </xf>
    <xf numFmtId="0" fontId="0" fillId="0" borderId="10" xfId="0" applyBorder="1" applyAlignment="1" applyProtection="1">
      <alignment horizontal="justify" vertical="center" wrapText="1"/>
      <protection locked="0"/>
    </xf>
    <xf numFmtId="3" fontId="0" fillId="0" borderId="10" xfId="0" applyNumberFormat="1" applyFont="1" applyBorder="1" applyAlignment="1" applyProtection="1">
      <alignment horizontal="right" vertical="center" wrapText="1"/>
      <protection/>
    </xf>
    <xf numFmtId="3" fontId="0" fillId="0" borderId="10" xfId="0" applyNumberFormat="1" applyFont="1" applyBorder="1" applyAlignment="1" applyProtection="1">
      <alignment horizontal="right" vertical="center" wrapText="1"/>
      <protection locked="0"/>
    </xf>
    <xf numFmtId="3" fontId="0" fillId="0" borderId="11" xfId="51" applyNumberFormat="1" applyFont="1" applyBorder="1" applyAlignment="1" applyProtection="1">
      <alignment horizontal="right" vertical="center"/>
      <protection/>
    </xf>
    <xf numFmtId="3" fontId="0" fillId="0" borderId="11" xfId="0" applyNumberFormat="1" applyFont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justify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" fontId="0" fillId="24" borderId="10" xfId="57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30" fillId="24" borderId="10" xfId="57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1" fontId="29" fillId="0" borderId="15" xfId="57" applyNumberFormat="1" applyFont="1" applyBorder="1" applyAlignment="1" applyProtection="1">
      <alignment horizontal="center" vertical="center" wrapText="1"/>
      <protection locked="0"/>
    </xf>
    <xf numFmtId="1" fontId="29" fillId="0" borderId="16" xfId="57" applyNumberFormat="1" applyFont="1" applyBorder="1" applyAlignment="1" applyProtection="1">
      <alignment horizontal="center" vertical="center" wrapText="1"/>
      <protection locked="0"/>
    </xf>
    <xf numFmtId="1" fontId="29" fillId="0" borderId="11" xfId="57" applyNumberFormat="1" applyFont="1" applyBorder="1" applyAlignment="1" applyProtection="1">
      <alignment horizontal="center" vertical="center" wrapText="1"/>
      <protection locked="0"/>
    </xf>
    <xf numFmtId="9" fontId="0" fillId="0" borderId="15" xfId="51" applyNumberFormat="1" applyFont="1" applyBorder="1" applyAlignment="1" applyProtection="1">
      <alignment horizontal="center" vertical="center" wrapText="1"/>
      <protection locked="0"/>
    </xf>
    <xf numFmtId="9" fontId="0" fillId="0" borderId="16" xfId="51" applyNumberFormat="1" applyFont="1" applyBorder="1" applyAlignment="1" applyProtection="1">
      <alignment horizontal="center" vertical="center" wrapText="1"/>
      <protection locked="0"/>
    </xf>
    <xf numFmtId="9" fontId="0" fillId="0" borderId="11" xfId="51" applyNumberFormat="1" applyFont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49" fontId="19" fillId="0" borderId="10" xfId="51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49" fontId="19" fillId="0" borderId="10" xfId="51" applyNumberFormat="1" applyFont="1" applyBorder="1" applyAlignment="1" applyProtection="1">
      <alignment horizontal="center" vertical="center" wrapText="1"/>
      <protection locked="0"/>
    </xf>
    <xf numFmtId="49" fontId="0" fillId="0" borderId="1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49" fontId="23" fillId="0" borderId="10" xfId="51" applyNumberFormat="1" applyFont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49" fontId="40" fillId="0" borderId="10" xfId="51" applyNumberFormat="1" applyFont="1" applyBorder="1" applyAlignment="1" applyProtection="1">
      <alignment horizontal="center" vertical="center" wrapText="1"/>
      <protection/>
    </xf>
    <xf numFmtId="0" fontId="19" fillId="16" borderId="10" xfId="0" applyFont="1" applyFill="1" applyBorder="1" applyAlignment="1" applyProtection="1">
      <alignment horizontal="center" vertical="center" wrapText="1"/>
      <protection/>
    </xf>
    <xf numFmtId="1" fontId="0" fillId="0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9" fontId="0" fillId="0" borderId="10" xfId="57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FORMATO POA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61"/>
  <sheetViews>
    <sheetView showGridLines="0" tabSelected="1" zoomScale="60" zoomScaleNormal="60" zoomScalePageLayoutView="0" workbookViewId="0" topLeftCell="E13">
      <selection activeCell="P31" sqref="P31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90"/>
      <c r="B1" s="90"/>
      <c r="C1" s="90"/>
      <c r="D1" s="91" t="s">
        <v>19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87" t="s">
        <v>43</v>
      </c>
      <c r="T1" s="87"/>
      <c r="U1" s="87"/>
      <c r="V1" s="87"/>
    </row>
    <row r="2" spans="1:22" ht="27.75" customHeight="1">
      <c r="A2" s="90"/>
      <c r="B2" s="90"/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8" t="s">
        <v>20</v>
      </c>
      <c r="T2" s="88"/>
      <c r="U2" s="88"/>
      <c r="V2" s="88"/>
    </row>
    <row r="3" spans="1:22" ht="19.5" customHeight="1">
      <c r="A3" s="90"/>
      <c r="B3" s="90"/>
      <c r="C3" s="90"/>
      <c r="D3" s="91" t="s">
        <v>21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5" t="s">
        <v>22</v>
      </c>
      <c r="T3" s="96"/>
      <c r="U3" s="97"/>
      <c r="V3" s="31" t="s">
        <v>23</v>
      </c>
    </row>
    <row r="4" spans="1:22" ht="19.5" customHeight="1">
      <c r="A4" s="90"/>
      <c r="B4" s="90"/>
      <c r="C4" s="90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5" t="s">
        <v>50</v>
      </c>
      <c r="T4" s="96"/>
      <c r="U4" s="97"/>
      <c r="V4" s="32">
        <v>42999</v>
      </c>
    </row>
    <row r="5" spans="1:22" ht="31.5" customHeight="1">
      <c r="A5" s="89" t="s">
        <v>51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4"/>
      <c r="J8" s="14"/>
      <c r="K8" s="14"/>
      <c r="L8" s="14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4"/>
      <c r="J9" s="14"/>
      <c r="K9" s="14"/>
      <c r="L9" s="14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>
      <c r="A10" s="33"/>
      <c r="B10" s="18"/>
      <c r="C10" s="18"/>
      <c r="D10" s="18"/>
      <c r="E10" s="18"/>
      <c r="F10" s="18"/>
      <c r="G10" s="17"/>
      <c r="H10" s="18"/>
      <c r="I10" s="18"/>
      <c r="J10" s="18"/>
      <c r="K10" s="18"/>
      <c r="L10" s="18"/>
      <c r="M10" s="5"/>
      <c r="N10" s="5"/>
      <c r="O10" s="5"/>
      <c r="P10" s="5"/>
      <c r="Q10" s="5"/>
      <c r="R10" s="4"/>
      <c r="S10" s="4"/>
      <c r="T10" s="4"/>
      <c r="U10" s="4"/>
    </row>
    <row r="11" spans="1:22" ht="47.25" customHeight="1">
      <c r="A11" s="92" t="s">
        <v>8</v>
      </c>
      <c r="B11" s="92"/>
      <c r="C11" s="92"/>
      <c r="D11" s="99" t="s">
        <v>55</v>
      </c>
      <c r="E11" s="99"/>
      <c r="F11" s="99"/>
      <c r="G11" s="99"/>
      <c r="H11" s="50" t="s">
        <v>5</v>
      </c>
      <c r="I11" s="50" t="s">
        <v>6</v>
      </c>
      <c r="J11" s="28"/>
      <c r="K11" s="107" t="s">
        <v>24</v>
      </c>
      <c r="L11" s="108"/>
      <c r="M11" s="67" t="s">
        <v>44</v>
      </c>
      <c r="N11" s="67"/>
      <c r="O11" s="67"/>
      <c r="P11" s="67"/>
      <c r="Q11" s="94" t="s">
        <v>68</v>
      </c>
      <c r="R11" s="94"/>
      <c r="S11" s="30"/>
      <c r="T11" s="30"/>
      <c r="U11" s="30"/>
      <c r="V11" s="30"/>
    </row>
    <row r="12" spans="1:22" ht="25.5" customHeight="1">
      <c r="A12" s="92" t="s">
        <v>29</v>
      </c>
      <c r="B12" s="92"/>
      <c r="C12" s="92"/>
      <c r="D12" s="99" t="s">
        <v>56</v>
      </c>
      <c r="E12" s="99"/>
      <c r="F12" s="99"/>
      <c r="G12" s="99"/>
      <c r="H12" s="51" t="s">
        <v>7</v>
      </c>
      <c r="I12" s="52">
        <v>348209229</v>
      </c>
      <c r="J12" s="19"/>
      <c r="K12" s="109"/>
      <c r="L12" s="110"/>
      <c r="M12" s="13" t="s">
        <v>76</v>
      </c>
      <c r="N12" s="13" t="s">
        <v>1</v>
      </c>
      <c r="O12" s="13" t="s">
        <v>2</v>
      </c>
      <c r="P12" s="13" t="s">
        <v>3</v>
      </c>
      <c r="Q12" s="94"/>
      <c r="R12" s="94"/>
      <c r="S12" s="6"/>
      <c r="T12" s="6"/>
      <c r="U12" s="6"/>
      <c r="V12" s="6"/>
    </row>
    <row r="13" spans="1:22" ht="15.75" customHeight="1">
      <c r="A13" s="92"/>
      <c r="B13" s="92"/>
      <c r="C13" s="92"/>
      <c r="D13" s="99"/>
      <c r="E13" s="99"/>
      <c r="F13" s="99"/>
      <c r="G13" s="99"/>
      <c r="H13" s="20" t="s">
        <v>9</v>
      </c>
      <c r="I13" s="53" t="s">
        <v>10</v>
      </c>
      <c r="J13" s="19"/>
      <c r="K13" s="111"/>
      <c r="L13" s="112"/>
      <c r="M13" s="15"/>
      <c r="N13" s="15" t="s">
        <v>84</v>
      </c>
      <c r="O13" s="15"/>
      <c r="P13" s="16"/>
      <c r="Q13" s="94"/>
      <c r="R13" s="94"/>
      <c r="S13" s="6"/>
      <c r="T13" s="6"/>
      <c r="U13" s="6"/>
      <c r="V13" s="6"/>
    </row>
    <row r="14" spans="1:22" ht="15.75" customHeight="1">
      <c r="A14" s="92"/>
      <c r="B14" s="92"/>
      <c r="C14" s="92"/>
      <c r="D14" s="99"/>
      <c r="E14" s="99"/>
      <c r="F14" s="99"/>
      <c r="G14" s="99"/>
      <c r="H14" s="20" t="s">
        <v>11</v>
      </c>
      <c r="I14" s="53" t="s">
        <v>10</v>
      </c>
      <c r="J14" s="22"/>
      <c r="K14" s="21"/>
      <c r="L14" s="23"/>
      <c r="M14" s="113"/>
      <c r="N14" s="113"/>
      <c r="O14" s="113"/>
      <c r="P14" s="113"/>
      <c r="Q14" s="113"/>
      <c r="R14" s="113"/>
      <c r="S14" s="113"/>
      <c r="T14" s="113"/>
      <c r="U14" s="113"/>
      <c r="V14" s="113"/>
    </row>
    <row r="15" spans="1:22" ht="37.5" customHeight="1">
      <c r="A15" s="92" t="s">
        <v>48</v>
      </c>
      <c r="B15" s="92"/>
      <c r="C15" s="92"/>
      <c r="D15" s="99" t="s">
        <v>57</v>
      </c>
      <c r="E15" s="99"/>
      <c r="F15" s="99"/>
      <c r="G15" s="99"/>
      <c r="H15" s="20" t="s">
        <v>12</v>
      </c>
      <c r="I15" s="53"/>
      <c r="J15" s="22"/>
      <c r="K15" s="21"/>
      <c r="L15" s="23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92" t="s">
        <v>0</v>
      </c>
      <c r="B16" s="92"/>
      <c r="C16" s="92"/>
      <c r="D16" s="99" t="s">
        <v>58</v>
      </c>
      <c r="E16" s="99"/>
      <c r="F16" s="99"/>
      <c r="G16" s="99"/>
      <c r="H16" s="20" t="s">
        <v>13</v>
      </c>
      <c r="I16" s="53" t="s">
        <v>10</v>
      </c>
      <c r="J16" s="22"/>
      <c r="K16" s="21"/>
      <c r="L16" s="23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92"/>
      <c r="B17" s="92"/>
      <c r="C17" s="92"/>
      <c r="D17" s="99"/>
      <c r="E17" s="99"/>
      <c r="F17" s="99"/>
      <c r="G17" s="99"/>
      <c r="H17" s="20" t="s">
        <v>31</v>
      </c>
      <c r="I17" s="53" t="s">
        <v>10</v>
      </c>
      <c r="J17" s="22"/>
      <c r="K17" s="21"/>
      <c r="L17" s="23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92"/>
      <c r="B18" s="92"/>
      <c r="C18" s="92"/>
      <c r="D18" s="99"/>
      <c r="E18" s="99"/>
      <c r="F18" s="99"/>
      <c r="G18" s="99"/>
      <c r="H18" s="20" t="s">
        <v>32</v>
      </c>
      <c r="I18" s="53" t="s">
        <v>10</v>
      </c>
      <c r="J18" s="22"/>
      <c r="K18" s="21"/>
      <c r="L18" s="23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115" t="s">
        <v>30</v>
      </c>
      <c r="B19" s="115"/>
      <c r="C19" s="115"/>
      <c r="D19" s="100" t="s">
        <v>59</v>
      </c>
      <c r="E19" s="100"/>
      <c r="F19" s="100"/>
      <c r="G19" s="100"/>
      <c r="H19" s="20" t="s">
        <v>33</v>
      </c>
      <c r="I19" s="53" t="s">
        <v>10</v>
      </c>
      <c r="J19" s="22"/>
      <c r="K19" s="21"/>
      <c r="L19" s="23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115"/>
      <c r="B20" s="115"/>
      <c r="C20" s="115"/>
      <c r="D20" s="100"/>
      <c r="E20" s="100"/>
      <c r="F20" s="100"/>
      <c r="G20" s="100"/>
      <c r="H20" s="20" t="s">
        <v>34</v>
      </c>
      <c r="I20" s="53" t="s">
        <v>10</v>
      </c>
      <c r="J20" s="22"/>
      <c r="K20" s="21"/>
      <c r="L20" s="23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3.5" customHeight="1">
      <c r="A21" s="115"/>
      <c r="B21" s="115"/>
      <c r="C21" s="115"/>
      <c r="D21" s="100"/>
      <c r="E21" s="100"/>
      <c r="F21" s="100"/>
      <c r="G21" s="100"/>
      <c r="H21" s="20" t="s">
        <v>35</v>
      </c>
      <c r="I21" s="53" t="s">
        <v>10</v>
      </c>
      <c r="J21" s="22"/>
      <c r="K21" s="21"/>
      <c r="L21" s="23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3.5" customHeight="1">
      <c r="A22" s="115"/>
      <c r="B22" s="115"/>
      <c r="C22" s="115"/>
      <c r="D22" s="54"/>
      <c r="E22" s="54"/>
      <c r="F22" s="54"/>
      <c r="G22" s="54"/>
      <c r="H22" s="20" t="s">
        <v>77</v>
      </c>
      <c r="I22" s="52">
        <f>SUM(I12:I21)</f>
        <v>348209229</v>
      </c>
      <c r="J22" s="22"/>
      <c r="K22" s="21"/>
      <c r="L22" s="23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3" ht="30.75" customHeight="1">
      <c r="A23" s="67">
        <v>0</v>
      </c>
      <c r="B23" s="102" t="s">
        <v>41</v>
      </c>
      <c r="C23" s="102"/>
      <c r="D23" s="102"/>
      <c r="E23" s="102"/>
      <c r="F23" s="102"/>
      <c r="G23" s="121" t="s">
        <v>42</v>
      </c>
      <c r="H23" s="67" t="s">
        <v>72</v>
      </c>
      <c r="I23" s="67"/>
      <c r="J23" s="114" t="s">
        <v>71</v>
      </c>
      <c r="K23" s="102" t="s">
        <v>40</v>
      </c>
      <c r="L23" s="102"/>
      <c r="M23" s="104" t="s">
        <v>70</v>
      </c>
      <c r="N23" s="104"/>
      <c r="O23" s="104" t="s">
        <v>69</v>
      </c>
      <c r="P23" s="104"/>
      <c r="Q23" s="102" t="s">
        <v>26</v>
      </c>
      <c r="R23" s="101" t="s">
        <v>27</v>
      </c>
      <c r="S23" s="98" t="s">
        <v>28</v>
      </c>
      <c r="T23" s="101" t="s">
        <v>46</v>
      </c>
      <c r="U23" s="98" t="s">
        <v>47</v>
      </c>
      <c r="V23" s="103" t="s">
        <v>38</v>
      </c>
      <c r="W23" s="118" t="s">
        <v>49</v>
      </c>
    </row>
    <row r="24" spans="1:23" ht="12.75" customHeight="1">
      <c r="A24" s="67"/>
      <c r="B24" s="102"/>
      <c r="C24" s="102"/>
      <c r="D24" s="102"/>
      <c r="E24" s="102"/>
      <c r="F24" s="102"/>
      <c r="G24" s="121"/>
      <c r="H24" s="67"/>
      <c r="I24" s="67"/>
      <c r="J24" s="114"/>
      <c r="K24" s="102"/>
      <c r="L24" s="102"/>
      <c r="M24" s="106" t="s">
        <v>25</v>
      </c>
      <c r="N24" s="103" t="s">
        <v>18</v>
      </c>
      <c r="O24" s="106" t="s">
        <v>25</v>
      </c>
      <c r="P24" s="103" t="s">
        <v>18</v>
      </c>
      <c r="Q24" s="102"/>
      <c r="R24" s="101"/>
      <c r="S24" s="98"/>
      <c r="T24" s="101"/>
      <c r="U24" s="98"/>
      <c r="V24" s="103"/>
      <c r="W24" s="119"/>
    </row>
    <row r="25" spans="1:23" ht="30.75" customHeight="1">
      <c r="A25" s="67"/>
      <c r="B25" s="102"/>
      <c r="C25" s="102"/>
      <c r="D25" s="102"/>
      <c r="E25" s="102"/>
      <c r="F25" s="102"/>
      <c r="G25" s="121"/>
      <c r="H25" s="67"/>
      <c r="I25" s="67"/>
      <c r="J25" s="114"/>
      <c r="K25" s="102"/>
      <c r="L25" s="102"/>
      <c r="M25" s="106"/>
      <c r="N25" s="103"/>
      <c r="O25" s="106"/>
      <c r="P25" s="103"/>
      <c r="Q25" s="102"/>
      <c r="R25" s="101"/>
      <c r="S25" s="98"/>
      <c r="T25" s="101"/>
      <c r="U25" s="98"/>
      <c r="V25" s="103"/>
      <c r="W25" s="119"/>
    </row>
    <row r="26" spans="1:23" ht="66.75" customHeight="1">
      <c r="A26" s="67">
        <v>1</v>
      </c>
      <c r="B26" s="68" t="s">
        <v>54</v>
      </c>
      <c r="C26" s="68"/>
      <c r="D26" s="68"/>
      <c r="E26" s="68"/>
      <c r="F26" s="68"/>
      <c r="G26" s="49" t="s">
        <v>60</v>
      </c>
      <c r="H26" s="120" t="s">
        <v>78</v>
      </c>
      <c r="I26" s="120"/>
      <c r="J26" s="71">
        <v>700</v>
      </c>
      <c r="K26" s="70" t="s">
        <v>73</v>
      </c>
      <c r="L26" s="70" t="s">
        <v>63</v>
      </c>
      <c r="M26" s="56">
        <v>1.5</v>
      </c>
      <c r="N26" s="39">
        <f>M26/25</f>
        <v>0.06</v>
      </c>
      <c r="O26" s="81">
        <f>M26+M28+M29</f>
        <v>462.5</v>
      </c>
      <c r="P26" s="84">
        <f>O26/$J$26</f>
        <v>0.6607142857142857</v>
      </c>
      <c r="Q26" s="59">
        <v>43476947</v>
      </c>
      <c r="R26" s="60">
        <f>+Q26</f>
        <v>43476947</v>
      </c>
      <c r="S26" s="38">
        <f>R26/Q26</f>
        <v>1</v>
      </c>
      <c r="T26" s="60"/>
      <c r="U26" s="40">
        <f>T26/Q26</f>
        <v>0</v>
      </c>
      <c r="V26" s="57" t="s">
        <v>85</v>
      </c>
      <c r="W26" s="55" t="s">
        <v>83</v>
      </c>
    </row>
    <row r="27" spans="1:23" ht="83.25" customHeight="1">
      <c r="A27" s="67"/>
      <c r="B27" s="68"/>
      <c r="C27" s="68"/>
      <c r="D27" s="68"/>
      <c r="E27" s="68"/>
      <c r="F27" s="68"/>
      <c r="G27" s="48" t="s">
        <v>61</v>
      </c>
      <c r="H27" s="116" t="s">
        <v>82</v>
      </c>
      <c r="I27" s="116"/>
      <c r="J27" s="71"/>
      <c r="K27" s="70" t="s">
        <v>64</v>
      </c>
      <c r="L27" s="70" t="s">
        <v>64</v>
      </c>
      <c r="M27" s="56">
        <v>0.81</v>
      </c>
      <c r="N27" s="39">
        <f>M27/1</f>
        <v>0.81</v>
      </c>
      <c r="O27" s="82"/>
      <c r="P27" s="85"/>
      <c r="Q27" s="59">
        <v>120000000</v>
      </c>
      <c r="R27" s="60">
        <v>116191076</v>
      </c>
      <c r="S27" s="38">
        <f>R27/Q27</f>
        <v>0.9682589666666667</v>
      </c>
      <c r="T27" s="60"/>
      <c r="U27" s="40">
        <f>T27/Q27</f>
        <v>0</v>
      </c>
      <c r="V27" s="57" t="s">
        <v>80</v>
      </c>
      <c r="W27" s="58" t="s">
        <v>86</v>
      </c>
    </row>
    <row r="28" spans="1:23" ht="45">
      <c r="A28" s="67"/>
      <c r="B28" s="68"/>
      <c r="C28" s="68"/>
      <c r="D28" s="68"/>
      <c r="E28" s="68"/>
      <c r="F28" s="68"/>
      <c r="G28" s="48" t="s">
        <v>62</v>
      </c>
      <c r="H28" s="69" t="s">
        <v>79</v>
      </c>
      <c r="I28" s="69"/>
      <c r="J28" s="71"/>
      <c r="K28" s="70" t="s">
        <v>65</v>
      </c>
      <c r="L28" s="70" t="s">
        <v>65</v>
      </c>
      <c r="M28" s="56">
        <v>461</v>
      </c>
      <c r="N28" s="39">
        <f>+M28/670</f>
        <v>0.6880597014925374</v>
      </c>
      <c r="O28" s="82"/>
      <c r="P28" s="85"/>
      <c r="Q28" s="59">
        <v>151635004</v>
      </c>
      <c r="R28" s="60">
        <v>86708452</v>
      </c>
      <c r="S28" s="38">
        <f>R28/Q28</f>
        <v>0.5718234557503622</v>
      </c>
      <c r="T28" s="60">
        <v>33070673</v>
      </c>
      <c r="U28" s="40">
        <f>T28/Q28</f>
        <v>0.21809392374863523</v>
      </c>
      <c r="V28" s="57" t="s">
        <v>87</v>
      </c>
      <c r="W28" s="58" t="s">
        <v>81</v>
      </c>
    </row>
    <row r="29" spans="1:23" ht="81" customHeight="1">
      <c r="A29" s="67"/>
      <c r="B29" s="68"/>
      <c r="C29" s="68"/>
      <c r="D29" s="68"/>
      <c r="E29" s="68"/>
      <c r="F29" s="68"/>
      <c r="G29" s="48" t="s">
        <v>74</v>
      </c>
      <c r="H29" s="69" t="s">
        <v>75</v>
      </c>
      <c r="I29" s="69"/>
      <c r="J29" s="71"/>
      <c r="K29" s="70" t="s">
        <v>65</v>
      </c>
      <c r="L29" s="70" t="s">
        <v>65</v>
      </c>
      <c r="M29" s="56">
        <v>0</v>
      </c>
      <c r="N29" s="39">
        <f>M29/5</f>
        <v>0</v>
      </c>
      <c r="O29" s="83"/>
      <c r="P29" s="86"/>
      <c r="Q29" s="59">
        <v>33097278</v>
      </c>
      <c r="R29" s="60">
        <v>23576932</v>
      </c>
      <c r="S29" s="38">
        <f>R29/Q29</f>
        <v>0.7123525989055656</v>
      </c>
      <c r="T29" s="60">
        <v>10845388</v>
      </c>
      <c r="U29" s="40">
        <f>T29/Q29</f>
        <v>0.32768217374250536</v>
      </c>
      <c r="V29" s="57" t="s">
        <v>88</v>
      </c>
      <c r="W29" s="58" t="s">
        <v>89</v>
      </c>
    </row>
    <row r="30" spans="2:21" s="24" customFormat="1" ht="30.75" customHeight="1">
      <c r="B30" s="117"/>
      <c r="C30" s="117"/>
      <c r="D30" s="34"/>
      <c r="E30" s="33"/>
      <c r="F30" s="35"/>
      <c r="G30" s="105"/>
      <c r="H30" s="105"/>
      <c r="K30" s="41"/>
      <c r="L30" s="41"/>
      <c r="M30" s="42" t="s">
        <v>4</v>
      </c>
      <c r="N30" s="43">
        <f>AVERAGE(N26:N29)</f>
        <v>0.38951492537313437</v>
      </c>
      <c r="O30" s="44"/>
      <c r="P30" s="45">
        <f>AVERAGE(P26:P29)</f>
        <v>0.6607142857142857</v>
      </c>
      <c r="Q30" s="61">
        <f>SUM(Q26:Q29)</f>
        <v>348209229</v>
      </c>
      <c r="R30" s="61">
        <f>SUM(R26:R29)</f>
        <v>269953407</v>
      </c>
      <c r="S30" s="46">
        <f>R30/Q30</f>
        <v>0.7752620680826354</v>
      </c>
      <c r="T30" s="62">
        <f>SUM(T26:T29)</f>
        <v>43916061</v>
      </c>
      <c r="U30" s="47">
        <f>T30/Q30</f>
        <v>0.12611975026084102</v>
      </c>
    </row>
    <row r="31" spans="2:19" s="24" customFormat="1" ht="30.75" customHeight="1">
      <c r="B31" s="93" t="s">
        <v>37</v>
      </c>
      <c r="C31" s="93"/>
      <c r="D31" s="64">
        <v>0</v>
      </c>
      <c r="F31" s="63" t="s">
        <v>36</v>
      </c>
      <c r="G31" s="72">
        <v>43403</v>
      </c>
      <c r="H31" s="73"/>
      <c r="M31" s="29"/>
      <c r="N31" s="36"/>
      <c r="O31" s="25"/>
      <c r="P31" s="25"/>
      <c r="Q31" s="37"/>
      <c r="R31" s="37"/>
      <c r="S31" s="26"/>
    </row>
    <row r="32" spans="18:19" ht="12.75">
      <c r="R32" s="9"/>
      <c r="S32" s="9"/>
    </row>
    <row r="33" spans="18:19" ht="12.75">
      <c r="R33" s="9"/>
      <c r="S33" s="9"/>
    </row>
    <row r="34" spans="1:22" s="11" customFormat="1" ht="21.75" customHeight="1">
      <c r="A34" s="1"/>
      <c r="B34" s="10"/>
      <c r="C34" s="80" t="s">
        <v>39</v>
      </c>
      <c r="D34" s="80"/>
      <c r="E34" s="80"/>
      <c r="F34" s="80"/>
      <c r="G34" s="80"/>
      <c r="H34" s="80"/>
      <c r="I34" s="80"/>
      <c r="J34" s="80"/>
      <c r="K34" s="80"/>
      <c r="L34" s="80"/>
      <c r="M34" s="75" t="s">
        <v>45</v>
      </c>
      <c r="N34" s="75"/>
      <c r="O34" s="75"/>
      <c r="P34" s="75"/>
      <c r="Q34" s="75"/>
      <c r="R34" s="75"/>
      <c r="S34" s="75"/>
      <c r="T34" s="75"/>
      <c r="U34" s="75"/>
      <c r="V34" s="76"/>
    </row>
    <row r="35" spans="1:22" s="11" customFormat="1" ht="29.25" customHeight="1">
      <c r="A35" s="77" t="s">
        <v>15</v>
      </c>
      <c r="B35" s="78"/>
      <c r="C35" s="80" t="s">
        <v>66</v>
      </c>
      <c r="D35" s="80"/>
      <c r="E35" s="80"/>
      <c r="F35" s="80"/>
      <c r="G35" s="80"/>
      <c r="H35" s="80"/>
      <c r="I35" s="80"/>
      <c r="J35" s="80"/>
      <c r="K35" s="80"/>
      <c r="L35" s="80"/>
      <c r="M35" s="75" t="s">
        <v>52</v>
      </c>
      <c r="N35" s="75"/>
      <c r="O35" s="75"/>
      <c r="P35" s="75"/>
      <c r="Q35" s="75"/>
      <c r="R35" s="75"/>
      <c r="S35" s="75"/>
      <c r="T35" s="75"/>
      <c r="U35" s="75"/>
      <c r="V35" s="76"/>
    </row>
    <row r="36" spans="1:22" ht="29.25" customHeight="1">
      <c r="A36" s="77" t="s">
        <v>14</v>
      </c>
      <c r="B36" s="78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75"/>
      <c r="N36" s="75"/>
      <c r="O36" s="75"/>
      <c r="P36" s="75"/>
      <c r="Q36" s="75"/>
      <c r="R36" s="75"/>
      <c r="S36" s="75"/>
      <c r="T36" s="75"/>
      <c r="U36" s="75"/>
      <c r="V36" s="76"/>
    </row>
    <row r="37" spans="1:22" ht="29.25" customHeight="1">
      <c r="A37" s="77" t="s">
        <v>16</v>
      </c>
      <c r="B37" s="78"/>
      <c r="C37" s="80" t="s">
        <v>67</v>
      </c>
      <c r="D37" s="80"/>
      <c r="E37" s="80"/>
      <c r="F37" s="80"/>
      <c r="G37" s="80"/>
      <c r="H37" s="80"/>
      <c r="I37" s="80"/>
      <c r="J37" s="80"/>
      <c r="K37" s="80"/>
      <c r="L37" s="80"/>
      <c r="M37" s="75" t="s">
        <v>53</v>
      </c>
      <c r="N37" s="75"/>
      <c r="O37" s="75"/>
      <c r="P37" s="75"/>
      <c r="Q37" s="75"/>
      <c r="R37" s="75"/>
      <c r="S37" s="75"/>
      <c r="T37" s="75"/>
      <c r="U37" s="75"/>
      <c r="V37" s="76"/>
    </row>
    <row r="38" spans="1:22" ht="29.25" customHeight="1">
      <c r="A38" s="77" t="s">
        <v>17</v>
      </c>
      <c r="B38" s="78"/>
      <c r="C38" s="79">
        <v>43654</v>
      </c>
      <c r="D38" s="80"/>
      <c r="E38" s="80"/>
      <c r="F38" s="80"/>
      <c r="G38" s="80"/>
      <c r="H38" s="80"/>
      <c r="I38" s="80"/>
      <c r="J38" s="80"/>
      <c r="K38" s="80"/>
      <c r="L38" s="80"/>
      <c r="M38" s="74">
        <f>+C38</f>
        <v>43654</v>
      </c>
      <c r="N38" s="75"/>
      <c r="O38" s="75"/>
      <c r="P38" s="75"/>
      <c r="Q38" s="75"/>
      <c r="R38" s="75"/>
      <c r="S38" s="75"/>
      <c r="T38" s="75"/>
      <c r="U38" s="75"/>
      <c r="V38" s="76"/>
    </row>
    <row r="46" ht="12.75">
      <c r="S46"/>
    </row>
    <row r="47" ht="12.75">
      <c r="S47"/>
    </row>
    <row r="48" ht="12.75">
      <c r="S48"/>
    </row>
    <row r="49" ht="12.75">
      <c r="S49"/>
    </row>
    <row r="50" ht="12.75">
      <c r="S50"/>
    </row>
    <row r="51" spans="11:19" ht="12.75">
      <c r="K51" s="27"/>
      <c r="S51"/>
    </row>
    <row r="52" ht="12.75">
      <c r="S52"/>
    </row>
    <row r="53" ht="12.75">
      <c r="S53"/>
    </row>
    <row r="56" ht="15.75">
      <c r="S56" s="65"/>
    </row>
    <row r="57" ht="15.75">
      <c r="S57" s="65"/>
    </row>
    <row r="58" ht="15.75">
      <c r="S58" s="65"/>
    </row>
    <row r="59" ht="15">
      <c r="S59" s="66"/>
    </row>
    <row r="60" ht="15.75">
      <c r="S60" s="65"/>
    </row>
    <row r="61" ht="15.75">
      <c r="S61" s="65"/>
    </row>
  </sheetData>
  <sheetProtection password="CCD1" sheet="1"/>
  <mergeCells count="72">
    <mergeCell ref="V23:V25"/>
    <mergeCell ref="Q23:Q25"/>
    <mergeCell ref="A19:C22"/>
    <mergeCell ref="H27:I27"/>
    <mergeCell ref="B30:C30"/>
    <mergeCell ref="W23:W25"/>
    <mergeCell ref="U23:U25"/>
    <mergeCell ref="H26:I26"/>
    <mergeCell ref="G23:G25"/>
    <mergeCell ref="H23:I25"/>
    <mergeCell ref="G30:H30"/>
    <mergeCell ref="O23:P23"/>
    <mergeCell ref="M24:M25"/>
    <mergeCell ref="O24:O25"/>
    <mergeCell ref="D15:G15"/>
    <mergeCell ref="K11:L13"/>
    <mergeCell ref="D11:G11"/>
    <mergeCell ref="M14:V14"/>
    <mergeCell ref="B23:F25"/>
    <mergeCell ref="J23:J25"/>
    <mergeCell ref="S3:U3"/>
    <mergeCell ref="M36:V36"/>
    <mergeCell ref="A36:B36"/>
    <mergeCell ref="T23:T25"/>
    <mergeCell ref="K26:L26"/>
    <mergeCell ref="P24:P25"/>
    <mergeCell ref="M23:N23"/>
    <mergeCell ref="K27:L27"/>
    <mergeCell ref="N24:N25"/>
    <mergeCell ref="M35:V35"/>
    <mergeCell ref="S23:S25"/>
    <mergeCell ref="A16:C18"/>
    <mergeCell ref="D12:G14"/>
    <mergeCell ref="D16:G18"/>
    <mergeCell ref="D19:G21"/>
    <mergeCell ref="A15:C15"/>
    <mergeCell ref="R23:R25"/>
    <mergeCell ref="K23:L25"/>
    <mergeCell ref="A11:C11"/>
    <mergeCell ref="H29:I29"/>
    <mergeCell ref="B31:C31"/>
    <mergeCell ref="Q11:R13"/>
    <mergeCell ref="S4:U4"/>
    <mergeCell ref="M37:V37"/>
    <mergeCell ref="D3:R4"/>
    <mergeCell ref="M11:P11"/>
    <mergeCell ref="A12:C14"/>
    <mergeCell ref="C36:L36"/>
    <mergeCell ref="O26:O29"/>
    <mergeCell ref="P26:P29"/>
    <mergeCell ref="A23:A25"/>
    <mergeCell ref="C35:L35"/>
    <mergeCell ref="C37:L37"/>
    <mergeCell ref="S1:V1"/>
    <mergeCell ref="S2:V2"/>
    <mergeCell ref="A5:V5"/>
    <mergeCell ref="A1:C4"/>
    <mergeCell ref="D1:R2"/>
    <mergeCell ref="G31:H31"/>
    <mergeCell ref="M38:V38"/>
    <mergeCell ref="A35:B35"/>
    <mergeCell ref="C38:L38"/>
    <mergeCell ref="C34:L34"/>
    <mergeCell ref="A38:B38"/>
    <mergeCell ref="A37:B37"/>
    <mergeCell ref="M34:V34"/>
    <mergeCell ref="A26:A29"/>
    <mergeCell ref="B26:F29"/>
    <mergeCell ref="H28:I28"/>
    <mergeCell ref="K28:L28"/>
    <mergeCell ref="J26:J29"/>
    <mergeCell ref="K29:L29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9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2019-05-13T18:14:41Z</cp:lastPrinted>
  <dcterms:created xsi:type="dcterms:W3CDTF">2009-04-01T16:45:05Z</dcterms:created>
  <dcterms:modified xsi:type="dcterms:W3CDTF">2019-07-15T15:24:36Z</dcterms:modified>
  <cp:category/>
  <cp:version/>
  <cp:contentType/>
  <cp:contentStatus/>
</cp:coreProperties>
</file>