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POA-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Celia Vel?squez</author>
  </authors>
  <commentList>
    <comment ref="M22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P22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<sst xmlns="http://schemas.openxmlformats.org/spreadsheetml/2006/main" count="93" uniqueCount="85">
  <si>
    <t>PROYECTO:</t>
  </si>
  <si>
    <t>MARZO</t>
  </si>
  <si>
    <t>JUNIO</t>
  </si>
  <si>
    <t>SEPTIEMBRE</t>
  </si>
  <si>
    <t>DICIEMBRE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</si>
  <si>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</si>
  <si>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</si>
  <si>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</si>
  <si>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</si>
  <si>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</si>
  <si>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</si>
  <si>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</si>
  <si>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</si>
  <si>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</si>
  <si>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</si>
  <si>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</si>
  <si>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</si>
  <si>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</si>
  <si>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</si>
  <si>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</si>
  <si>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</si>
  <si>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</si>
  <si>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</si>
  <si>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</si>
  <si>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</si>
  <si>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</si>
  <si>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</si>
  <si>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</si>
  <si>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</si>
  <si>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</si>
  <si>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</si>
  <si>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</si>
  <si>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</si>
  <si>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</si>
  <si>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</si>
  <si>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Adición o ajuste (9):</t>
  </si>
  <si>
    <t>Fecha de la versión</t>
  </si>
  <si>
    <t>Versión POA a evaluar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</si>
  <si>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</si>
  <si>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</si>
  <si>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</si>
  <si>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</si>
  <si>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</si>
  <si>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</si>
  <si>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 xml:space="preserve">TRIMESTRE EVALUADO </t>
  </si>
  <si>
    <t>APROBO</t>
  </si>
  <si>
    <t>VALOR PAGADO ($)
ACTIVIDAD</t>
  </si>
  <si>
    <t>% DE EJECUCIÓN
SOBRE PAGOS</t>
  </si>
  <si>
    <t>SUBPROGRAMA: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</si>
  <si>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</si>
  <si>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REGISTRO PARA  SEGUIMIENTO PLANES OPERATIVOS - POAS</t>
  </si>
  <si>
    <t>Versión 1</t>
  </si>
  <si>
    <t>x</t>
  </si>
  <si>
    <t>METAS AÑO 2020 POA</t>
  </si>
  <si>
    <t>METAS AÑO 2020P.A.</t>
  </si>
  <si>
    <t>AVANCE METAS POA 2020</t>
  </si>
  <si>
    <t>AVANCE METAS PA 2020</t>
  </si>
  <si>
    <t>04/13/2020</t>
  </si>
  <si>
    <t>Responsable proceso Evaluación Misional</t>
  </si>
  <si>
    <t>AÑO:2020</t>
  </si>
  <si>
    <t>Adquisición, Fortalecimiento,Operación Del Sistema De Vigilancia De Calidad Del Aire</t>
  </si>
  <si>
    <t>FORTALECIMIENTO DEL SINA PARA LA GESTIÓN AMBIENTAL</t>
  </si>
  <si>
    <t>Fortalecimiento Interno</t>
  </si>
  <si>
    <t xml:space="preserve">Redes de Monitoreo y Calidad Ambiental  </t>
  </si>
  <si>
    <t>Vigilancia de Calidad del aire</t>
  </si>
  <si>
    <t>Reporte de la información al SIAC Aire</t>
  </si>
  <si>
    <t>Monitoreo de Calidad Del Aire</t>
  </si>
  <si>
    <t xml:space="preserve">Monitoreo a Ruido ambiental y emisión de Ruido </t>
  </si>
  <si>
    <t xml:space="preserve">Monitoreo a fuentes móviles  </t>
  </si>
  <si>
    <t xml:space="preserve">Actualización y reporte de información al SIAC </t>
  </si>
  <si>
    <t>(Numero de estaciones en operación /Numero de estaciones instaladas )*100</t>
  </si>
  <si>
    <t>(Numero de mapas de ruido elaborados /Numero de mapas de ruido programados )*100</t>
  </si>
  <si>
    <t>(Numero de inspecciones en vías de fuentes moviles realizados /Numero de inspecciones en vía programados )*100</t>
  </si>
  <si>
    <t xml:space="preserve">Porcentaje de actualización y reporte de información al SIAC Aire/ Porcentaje de Información </t>
  </si>
  <si>
    <t>DIEGO ALFREDO ROA NIÑO</t>
  </si>
  <si>
    <t xml:space="preserve">Subdirector Recursos Naturales </t>
  </si>
  <si>
    <t>LUIS HAIR DUEÑAS GOMEZ</t>
  </si>
  <si>
    <t xml:space="preserve">Se realizo solicitud de cotizacion a la corporacion autonoma de cundinamarca CAR para la contratacion de operativos de control de gases en fuentes moviles, a lo cual a 31 de marzo no se ha recibido una respuesta. </t>
  </si>
  <si>
    <t>Se realizo reunion con la alcadia municipal de Tunja con el fin de tratar los temas relacionados con el control y acrtualizacion del mapa de ruido del muncipio, se discutieron los temas como la redistribucion de los puntos y el apoyo por parte de la corporacion.</t>
  </si>
  <si>
    <t xml:space="preserve">Se encuentran reportados en la plataforma SISARE los datos generados por las estaciones de calidad del aire al mes de enero debido a fallas en la plataforma por parte del IDEAM, sin embargo se encuentran buscando la solucion en conjunto con la Corporacion.
Los datos de las estaciones se encuentran validados y al dia 
Adicionalmente se publican en la pagina web de la corporacion. </t>
  </si>
  <si>
    <t>Archivo contractual que reposa en la oficina de contratacion de los siguientes contratos:
- CPS 2020-004 Ingeniero de Sistemas
- CPS 2020-005 Ingeniero eletronico
- CPS 2020-006 Ingeniero electronico
- CDS 2020 097 Servicio de Internet 
Archivo digital : 
\\RECURSONATU25\emisiones atmosfericas\110-15 CONTRATOS-SUPERVISIONES\2020</t>
  </si>
  <si>
    <t>Archivo digital : 
\\RECURSONATU25\emisiones atmosfericas\150-63  MONITOREO CALIDAD DE AIRE
Pagina Web: https://www.corpoboyaca.gov.co/proyectos/informes-del-estado-calidad-del-aire/</t>
  </si>
  <si>
    <t>Oficio alcaldia de tunja con radicado de salida 00282 del 20 de enero del 2020
Acta de reunion del 6 de marzo de 2020</t>
  </si>
  <si>
    <t xml:space="preserve">Correo electronico </t>
  </si>
  <si>
    <t xml:space="preserve">*Son 8 estaciones de línea base, las cuales se encuentran en operación las 8 estaciones, para el cálculo de esta indicador se tiene en cuenta la cantidad de estaciones operando sobre el número de los meses del año por el número de los meses transcurridos
*Se encuentran operando 8 estaciones de calidad del aire en los municipios de Sogamoso, Nobsa, Paipa y Tunja 
*Se realizo la contratacion del personal para el mantenimiento y operación de las estaciones.
Contratos:
- CPS 2020-004 Ingeniero de Sistemas
- CPS 2020-005 Ingeniero eletronico
- CPS 2020-006 Ingeniero electronico
*Se realizaron los estudios previos, analsis del sector para el suministro del servicio de insternet , convocatoria publica MC 009 del 20 Contrato: CDS 2020 097
*Se realizaron Estudios previos y analsis del sector:
- Ingeniero ambiental - revisados por contratacion 
- Mantenimiento de aires acondicionados - revisados por contratacion
- Nacionalizacion de repuestos (Iintermediacion aduanera)- en revision por  parte de la oficina de contratacion.
* Solicitud de cotizacion para adquisicion de mezclas de gases referencia para calibracion de equipos 
* Solicitud de cotizacion para la calibracion de equipo calibrador de ozono, capacitaciones y auditoria interna con la universidad nacional de Medelllin 
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</si>
</sst>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* #,##0.00_ ;_ * \-#,##0.00_ ;_ * &quot;-&quot;??_ ;_ @_ "/>
    <numFmt numFmtId="187" formatCode="_(* #,##0_);_(* \(#,##0\);_(* &quot;-&quot;??_);_(@_)"/>
    <numFmt numFmtId="188" formatCode="_-[$$-340A]\ * #,##0_-;\-[$$-340A]\ * #,##0_-;_-[$$-340A]\ * &quot;-&quot;_-;_-@_-"/>
    <numFmt numFmtId="189" formatCode="_(* #,##0.0_);_(* \(#,##0.0\);_(* &quot;-&quot;??_);_(@_)"/>
    <numFmt numFmtId="190" formatCode="0.0%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"/>
      <family val="2"/>
    </font>
    <font>
      <sz val="12"/>
      <color indexed="8"/>
      <name val="Arial Narrow"/>
      <family val="2"/>
    </font>
    <font>
      <b/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12"/>
      <color theme="1"/>
      <name val="Arial Narrow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4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50" applyNumberFormat="1" applyFont="1" applyBorder="1" applyAlignment="1" applyProtection="1">
      <alignment vertical="center"/>
      <protection locked="0"/>
    </xf>
    <xf numFmtId="49" fontId="20" fillId="0" borderId="0" xfId="5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50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9" fillId="17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8" fontId="20" fillId="0" borderId="0" xfId="0" applyNumberFormat="1" applyFont="1" applyFill="1" applyBorder="1" applyAlignment="1" applyProtection="1">
      <alignment horizontal="center" vertical="center"/>
      <protection/>
    </xf>
    <xf numFmtId="0" fontId="19" fillId="16" borderId="11" xfId="0" applyFont="1" applyFill="1" applyBorder="1" applyAlignment="1" applyProtection="1">
      <alignment horizontal="center" vertical="center"/>
      <protection/>
    </xf>
    <xf numFmtId="187" fontId="19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justify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14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0" fontId="19" fillId="16" borderId="14" xfId="0" applyFont="1" applyFill="1" applyBorder="1" applyAlignment="1" applyProtection="1">
      <alignment horizontal="center" vertical="center"/>
      <protection/>
    </xf>
    <xf numFmtId="187" fontId="19" fillId="0" borderId="12" xfId="51" applyNumberFormat="1" applyFont="1" applyFill="1" applyBorder="1" applyAlignment="1" applyProtection="1">
      <alignment horizontal="left" vertical="center" wrapText="1"/>
      <protection/>
    </xf>
    <xf numFmtId="0" fontId="30" fillId="16" borderId="15" xfId="0" applyFont="1" applyFill="1" applyBorder="1" applyAlignment="1" applyProtection="1">
      <alignment horizontal="center" vertical="center"/>
      <protection/>
    </xf>
    <xf numFmtId="0" fontId="30" fillId="16" borderId="16" xfId="0" applyFont="1" applyFill="1" applyBorder="1" applyAlignment="1" applyProtection="1">
      <alignment horizontal="center" vertical="center"/>
      <protection/>
    </xf>
    <xf numFmtId="0" fontId="30" fillId="0" borderId="17" xfId="0" applyFont="1" applyFill="1" applyBorder="1" applyAlignment="1" applyProtection="1">
      <alignment horizontal="justify" vertical="center"/>
      <protection/>
    </xf>
    <xf numFmtId="3" fontId="29" fillId="0" borderId="18" xfId="0" applyNumberFormat="1" applyFont="1" applyFill="1" applyBorder="1" applyAlignment="1" applyProtection="1">
      <alignment horizontal="right" vertical="center"/>
      <protection/>
    </xf>
    <xf numFmtId="0" fontId="30" fillId="0" borderId="10" xfId="0" applyFont="1" applyFill="1" applyBorder="1" applyAlignment="1" applyProtection="1">
      <alignment horizontal="left" vertical="center"/>
      <protection/>
    </xf>
    <xf numFmtId="3" fontId="29" fillId="0" borderId="19" xfId="0" applyNumberFormat="1" applyFont="1" applyFill="1" applyBorder="1" applyAlignment="1" applyProtection="1">
      <alignment horizontal="left" vertical="center"/>
      <protection/>
    </xf>
    <xf numFmtId="0" fontId="30" fillId="0" borderId="20" xfId="0" applyFont="1" applyFill="1" applyBorder="1" applyAlignment="1" applyProtection="1">
      <alignment horizontal="left" vertical="center"/>
      <protection/>
    </xf>
    <xf numFmtId="170" fontId="29" fillId="0" borderId="21" xfId="52" applyFont="1" applyFill="1" applyBorder="1" applyAlignment="1" applyProtection="1">
      <alignment horizontal="left" vertical="center"/>
      <protection/>
    </xf>
    <xf numFmtId="0" fontId="35" fillId="0" borderId="17" xfId="0" applyFont="1" applyBorder="1" applyAlignment="1">
      <alignment horizontal="center" vertical="center" wrapText="1"/>
    </xf>
    <xf numFmtId="9" fontId="29" fillId="0" borderId="10" xfId="56" applyFont="1" applyBorder="1" applyAlignment="1" applyProtection="1">
      <alignment horizontal="center" vertical="center" wrapText="1"/>
      <protection locked="0"/>
    </xf>
    <xf numFmtId="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187" fontId="29" fillId="0" borderId="10" xfId="51" applyNumberFormat="1" applyFont="1" applyFill="1" applyBorder="1" applyAlignment="1">
      <alignment horizontal="right" vertical="center" wrapText="1"/>
    </xf>
    <xf numFmtId="9" fontId="29" fillId="0" borderId="10" xfId="50" applyNumberFormat="1" applyFont="1" applyBorder="1" applyAlignment="1" applyProtection="1">
      <alignment horizontal="center" vertical="center" wrapText="1"/>
      <protection/>
    </xf>
    <xf numFmtId="49" fontId="29" fillId="0" borderId="10" xfId="50" applyNumberFormat="1" applyFont="1" applyBorder="1" applyAlignment="1" applyProtection="1">
      <alignment horizontal="justify" vertical="top" wrapText="1"/>
      <protection locked="0"/>
    </xf>
    <xf numFmtId="187" fontId="29" fillId="0" borderId="10" xfId="0" applyNumberFormat="1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29" fillId="0" borderId="10" xfId="0" applyFont="1" applyBorder="1" applyAlignment="1" applyProtection="1">
      <alignment horizontal="center" vertical="center"/>
      <protection/>
    </xf>
    <xf numFmtId="187" fontId="29" fillId="0" borderId="10" xfId="51" applyNumberFormat="1" applyFont="1" applyFill="1" applyBorder="1" applyAlignment="1" applyProtection="1">
      <alignment horizontal="center" vertical="center" wrapText="1"/>
      <protection locked="0"/>
    </xf>
    <xf numFmtId="9" fontId="29" fillId="0" borderId="10" xfId="0" applyNumberFormat="1" applyFont="1" applyFill="1" applyBorder="1" applyAlignment="1" applyProtection="1">
      <alignment horizontal="center" vertical="center" wrapText="1"/>
      <protection/>
    </xf>
    <xf numFmtId="9" fontId="30" fillId="0" borderId="10" xfId="56" applyFont="1" applyBorder="1" applyAlignment="1" applyProtection="1">
      <alignment horizontal="center" vertical="center"/>
      <protection locked="0"/>
    </xf>
    <xf numFmtId="2" fontId="29" fillId="0" borderId="10" xfId="56" applyNumberFormat="1" applyFont="1" applyBorder="1" applyAlignment="1" applyProtection="1">
      <alignment horizontal="center" vertical="center" wrapText="1"/>
      <protection locked="0"/>
    </xf>
    <xf numFmtId="49" fontId="0" fillId="0" borderId="10" xfId="50" applyNumberFormat="1" applyFont="1" applyFill="1" applyBorder="1" applyAlignment="1" applyProtection="1">
      <alignment horizontal="center" vertical="center"/>
      <protection locked="0"/>
    </xf>
    <xf numFmtId="49" fontId="19" fillId="0" borderId="22" xfId="50" applyNumberFormat="1" applyFont="1" applyBorder="1" applyAlignment="1" applyProtection="1">
      <alignment horizontal="center" vertical="center" wrapText="1"/>
      <protection locked="0"/>
    </xf>
    <xf numFmtId="9" fontId="29" fillId="0" borderId="23" xfId="56" applyFont="1" applyBorder="1" applyAlignment="1" applyProtection="1">
      <alignment horizontal="center" vertical="center" wrapText="1"/>
      <protection locked="0"/>
    </xf>
    <xf numFmtId="171" fontId="30" fillId="0" borderId="10" xfId="48" applyFont="1" applyBorder="1" applyAlignment="1" applyProtection="1">
      <alignment horizontal="center" vertical="center"/>
      <protection locked="0"/>
    </xf>
    <xf numFmtId="187" fontId="29" fillId="0" borderId="10" xfId="48" applyNumberFormat="1" applyFont="1" applyBorder="1" applyAlignment="1" applyProtection="1">
      <alignment horizontal="center" vertical="center"/>
      <protection locked="0"/>
    </xf>
    <xf numFmtId="187" fontId="29" fillId="0" borderId="10" xfId="0" applyNumberFormat="1" applyFont="1" applyBorder="1" applyAlignment="1" applyProtection="1">
      <alignment vertical="center" wrapText="1"/>
      <protection locked="0"/>
    </xf>
    <xf numFmtId="49" fontId="29" fillId="0" borderId="10" xfId="0" applyNumberFormat="1" applyFont="1" applyBorder="1" applyAlignment="1" applyProtection="1">
      <alignment vertical="center" wrapText="1"/>
      <protection locked="0"/>
    </xf>
    <xf numFmtId="9" fontId="29" fillId="0" borderId="23" xfId="56" applyNumberFormat="1" applyFont="1" applyBorder="1" applyAlignment="1" applyProtection="1">
      <alignment horizontal="center" vertical="center" wrapText="1"/>
      <protection locked="0"/>
    </xf>
    <xf numFmtId="0" fontId="19" fillId="16" borderId="24" xfId="0" applyFont="1" applyFill="1" applyBorder="1" applyAlignment="1" applyProtection="1">
      <alignment horizontal="left" vertical="center" wrapText="1"/>
      <protection/>
    </xf>
    <xf numFmtId="0" fontId="19" fillId="16" borderId="10" xfId="0" applyFont="1" applyFill="1" applyBorder="1" applyAlignment="1" applyProtection="1">
      <alignment horizontal="left" vertical="center" wrapText="1"/>
      <protection/>
    </xf>
    <xf numFmtId="0" fontId="29" fillId="0" borderId="10" xfId="0" applyFont="1" applyFill="1" applyBorder="1" applyAlignment="1" applyProtection="1">
      <alignment horizontal="justify" vertical="center" wrapText="1"/>
      <protection/>
    </xf>
    <xf numFmtId="1" fontId="29" fillId="0" borderId="10" xfId="0" applyNumberFormat="1" applyFont="1" applyFill="1" applyBorder="1" applyAlignment="1" applyProtection="1">
      <alignment horizontal="justify" vertical="center" wrapText="1"/>
      <protection/>
    </xf>
    <xf numFmtId="1" fontId="29" fillId="0" borderId="20" xfId="0" applyNumberFormat="1" applyFont="1" applyFill="1" applyBorder="1" applyAlignment="1" applyProtection="1">
      <alignment horizontal="justify" vertical="center" wrapText="1"/>
      <protection/>
    </xf>
    <xf numFmtId="0" fontId="19" fillId="16" borderId="25" xfId="0" applyFont="1" applyFill="1" applyBorder="1" applyAlignment="1" applyProtection="1">
      <alignment horizontal="left" vertical="center" wrapText="1"/>
      <protection/>
    </xf>
    <xf numFmtId="0" fontId="19" fillId="16" borderId="15" xfId="0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49" fontId="19" fillId="0" borderId="10" xfId="50" applyNumberFormat="1" applyFont="1" applyBorder="1" applyAlignment="1" applyProtection="1">
      <alignment horizontal="center" vertical="center" wrapText="1"/>
      <protection/>
    </xf>
    <xf numFmtId="0" fontId="19" fillId="0" borderId="26" xfId="0" applyFont="1" applyFill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0" fontId="19" fillId="0" borderId="29" xfId="0" applyFont="1" applyFill="1" applyBorder="1" applyAlignment="1" applyProtection="1">
      <alignment horizontal="center" vertical="center" wrapText="1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0" fontId="19" fillId="0" borderId="31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49" fontId="20" fillId="0" borderId="0" xfId="50" applyNumberFormat="1" applyFont="1" applyFill="1" applyBorder="1" applyAlignment="1" applyProtection="1">
      <alignment horizontal="center" vertical="center"/>
      <protection locked="0"/>
    </xf>
    <xf numFmtId="1" fontId="19" fillId="0" borderId="32" xfId="50" applyNumberFormat="1" applyFont="1" applyBorder="1" applyAlignment="1" applyProtection="1">
      <alignment horizontal="right" vertical="center"/>
      <protection/>
    </xf>
    <xf numFmtId="1" fontId="19" fillId="0" borderId="33" xfId="50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29" fillId="0" borderId="26" xfId="0" applyFont="1" applyFill="1" applyBorder="1" applyAlignment="1">
      <alignment horizontal="left" vertical="center"/>
    </xf>
    <xf numFmtId="0" fontId="29" fillId="0" borderId="34" xfId="0" applyFont="1" applyFill="1" applyBorder="1" applyAlignment="1">
      <alignment horizontal="left" vertical="center"/>
    </xf>
    <xf numFmtId="0" fontId="29" fillId="0" borderId="27" xfId="0" applyFont="1" applyFill="1" applyBorder="1" applyAlignment="1">
      <alignment horizontal="left" vertical="center"/>
    </xf>
    <xf numFmtId="0" fontId="29" fillId="0" borderId="28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29" xfId="0" applyFont="1" applyFill="1" applyBorder="1" applyAlignment="1">
      <alignment horizontal="left" vertical="center"/>
    </xf>
    <xf numFmtId="0" fontId="29" fillId="0" borderId="30" xfId="0" applyFont="1" applyFill="1" applyBorder="1" applyAlignment="1">
      <alignment horizontal="left" vertical="center"/>
    </xf>
    <xf numFmtId="0" fontId="29" fillId="0" borderId="35" xfId="0" applyFont="1" applyFill="1" applyBorder="1" applyAlignment="1">
      <alignment horizontal="left" vertical="center"/>
    </xf>
    <xf numFmtId="0" fontId="29" fillId="0" borderId="31" xfId="0" applyFont="1" applyFill="1" applyBorder="1" applyAlignment="1">
      <alignment horizontal="left" vertical="center"/>
    </xf>
    <xf numFmtId="1" fontId="29" fillId="0" borderId="10" xfId="0" applyNumberFormat="1" applyFont="1" applyFill="1" applyBorder="1" applyAlignment="1">
      <alignment horizontal="left" vertical="center" wrapText="1"/>
    </xf>
    <xf numFmtId="0" fontId="29" fillId="0" borderId="36" xfId="0" applyFont="1" applyFill="1" applyBorder="1" applyAlignment="1">
      <alignment horizontal="left" vertical="center"/>
    </xf>
    <xf numFmtId="0" fontId="29" fillId="0" borderId="37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 horizontal="left" vertical="center"/>
    </xf>
    <xf numFmtId="0" fontId="21" fillId="0" borderId="37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49" fontId="19" fillId="0" borderId="10" xfId="50" applyNumberFormat="1" applyFont="1" applyBorder="1" applyAlignment="1" applyProtection="1">
      <alignment horizontal="center" vertical="center" wrapText="1"/>
      <protection locked="0"/>
    </xf>
    <xf numFmtId="49" fontId="23" fillId="0" borderId="10" xfId="50" applyNumberFormat="1" applyFont="1" applyBorder="1" applyAlignment="1" applyProtection="1">
      <alignment horizontal="center" vertical="center" wrapText="1"/>
      <protection locked="0"/>
    </xf>
    <xf numFmtId="0" fontId="29" fillId="0" borderId="10" xfId="56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29" fillId="0" borderId="36" xfId="0" applyFont="1" applyBorder="1" applyAlignment="1" applyProtection="1">
      <alignment horizontal="center" vertical="center" wrapText="1"/>
      <protection/>
    </xf>
    <xf numFmtId="0" fontId="29" fillId="0" borderId="37" xfId="0" applyFont="1" applyBorder="1" applyAlignment="1" applyProtection="1">
      <alignment horizontal="center" vertical="center" wrapText="1"/>
      <protection/>
    </xf>
    <xf numFmtId="0" fontId="29" fillId="0" borderId="13" xfId="0" applyFont="1" applyBorder="1" applyAlignment="1" applyProtection="1">
      <alignment horizontal="center" vertical="center" wrapText="1"/>
      <protection/>
    </xf>
    <xf numFmtId="0" fontId="29" fillId="0" borderId="26" xfId="0" applyFont="1" applyBorder="1" applyAlignment="1" applyProtection="1">
      <alignment horizontal="center" vertical="center" wrapText="1"/>
      <protection/>
    </xf>
    <xf numFmtId="0" fontId="29" fillId="0" borderId="34" xfId="0" applyFont="1" applyBorder="1" applyAlignment="1" applyProtection="1">
      <alignment horizontal="center" vertical="center" wrapText="1"/>
      <protection/>
    </xf>
    <xf numFmtId="0" fontId="29" fillId="0" borderId="27" xfId="0" applyFont="1" applyBorder="1" applyAlignment="1" applyProtection="1">
      <alignment horizontal="center" vertical="center" wrapText="1"/>
      <protection/>
    </xf>
    <xf numFmtId="0" fontId="29" fillId="0" borderId="28" xfId="0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0" fontId="29" fillId="0" borderId="29" xfId="0" applyFont="1" applyBorder="1" applyAlignment="1" applyProtection="1">
      <alignment horizontal="center" vertical="center" wrapText="1"/>
      <protection/>
    </xf>
    <xf numFmtId="0" fontId="29" fillId="0" borderId="30" xfId="0" applyFont="1" applyBorder="1" applyAlignment="1" applyProtection="1">
      <alignment horizontal="center" vertical="center" wrapText="1"/>
      <protection/>
    </xf>
    <xf numFmtId="0" fontId="29" fillId="0" borderId="35" xfId="0" applyFont="1" applyBorder="1" applyAlignment="1" applyProtection="1">
      <alignment horizontal="center" vertical="center" wrapText="1"/>
      <protection/>
    </xf>
    <xf numFmtId="0" fontId="29" fillId="0" borderId="31" xfId="0" applyFont="1" applyBorder="1" applyAlignment="1" applyProtection="1">
      <alignment horizontal="center" vertical="center" wrapText="1"/>
      <protection/>
    </xf>
    <xf numFmtId="49" fontId="0" fillId="0" borderId="10" xfId="50" applyNumberFormat="1" applyFont="1" applyFill="1" applyBorder="1" applyAlignment="1" applyProtection="1">
      <alignment horizontal="center" vertical="center"/>
      <protection locked="0"/>
    </xf>
    <xf numFmtId="0" fontId="29" fillId="0" borderId="36" xfId="56" applyNumberFormat="1" applyFont="1" applyFill="1" applyBorder="1" applyAlignment="1" applyProtection="1">
      <alignment horizontal="center" vertical="center" wrapText="1"/>
      <protection/>
    </xf>
    <xf numFmtId="0" fontId="29" fillId="0" borderId="13" xfId="56" applyNumberFormat="1" applyFont="1" applyFill="1" applyBorder="1" applyAlignment="1" applyProtection="1">
      <alignment horizontal="center" vertical="center" wrapText="1"/>
      <protection/>
    </xf>
    <xf numFmtId="9" fontId="29" fillId="0" borderId="36" xfId="56" applyNumberFormat="1" applyFont="1" applyFill="1" applyBorder="1" applyAlignment="1" applyProtection="1">
      <alignment horizontal="center" vertical="center" wrapText="1"/>
      <protection/>
    </xf>
    <xf numFmtId="9" fontId="29" fillId="0" borderId="23" xfId="0" applyNumberFormat="1" applyFont="1" applyFill="1" applyBorder="1" applyAlignment="1" applyProtection="1">
      <alignment horizontal="center" vertical="center" wrapText="1"/>
      <protection/>
    </xf>
    <xf numFmtId="9" fontId="29" fillId="0" borderId="22" xfId="0" applyNumberFormat="1" applyFont="1" applyFill="1" applyBorder="1" applyAlignment="1" applyProtection="1">
      <alignment horizontal="center" vertical="center" wrapText="1"/>
      <protection/>
    </xf>
    <xf numFmtId="9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36" xfId="0" applyFont="1" applyBorder="1" applyAlignment="1">
      <alignment horizontal="justify" vertical="center" wrapText="1"/>
    </xf>
    <xf numFmtId="0" fontId="29" fillId="0" borderId="13" xfId="0" applyFont="1" applyBorder="1" applyAlignment="1">
      <alignment horizontal="justify" vertical="center" wrapText="1"/>
    </xf>
    <xf numFmtId="0" fontId="28" fillId="25" borderId="10" xfId="0" applyFont="1" applyFill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/>
    </xf>
    <xf numFmtId="0" fontId="19" fillId="16" borderId="38" xfId="0" applyFont="1" applyFill="1" applyBorder="1" applyAlignment="1" applyProtection="1">
      <alignment horizontal="left" vertical="center" wrapText="1"/>
      <protection/>
    </xf>
    <xf numFmtId="0" fontId="19" fillId="16" borderId="17" xfId="0" applyFont="1" applyFill="1" applyBorder="1" applyAlignment="1" applyProtection="1">
      <alignment horizontal="left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7" fillId="0" borderId="36" xfId="0" applyFont="1" applyFill="1" applyBorder="1" applyAlignment="1" applyProtection="1">
      <alignment horizontal="center" vertical="center"/>
      <protection locked="0"/>
    </xf>
    <xf numFmtId="0" fontId="27" fillId="0" borderId="37" xfId="0" applyFont="1" applyFill="1" applyBorder="1" applyAlignment="1" applyProtection="1">
      <alignment horizontal="center" vertical="center"/>
      <protection locked="0"/>
    </xf>
    <xf numFmtId="0" fontId="27" fillId="0" borderId="13" xfId="0" applyFont="1" applyFill="1" applyBorder="1" applyAlignment="1" applyProtection="1">
      <alignment horizontal="center" vertical="center"/>
      <protection locked="0"/>
    </xf>
    <xf numFmtId="0" fontId="27" fillId="0" borderId="36" xfId="0" applyFont="1" applyBorder="1" applyAlignment="1" applyProtection="1">
      <alignment horizontal="left" vertical="center"/>
      <protection locked="0"/>
    </xf>
    <xf numFmtId="0" fontId="27" fillId="0" borderId="13" xfId="0" applyFont="1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14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19" fillId="16" borderId="39" xfId="0" applyFont="1" applyFill="1" applyBorder="1" applyAlignment="1" applyProtection="1">
      <alignment horizontal="left" vertical="center" wrapText="1"/>
      <protection/>
    </xf>
    <xf numFmtId="0" fontId="19" fillId="16" borderId="20" xfId="0" applyFont="1" applyFill="1" applyBorder="1" applyAlignment="1" applyProtection="1">
      <alignment horizontal="left" vertical="center" wrapText="1"/>
      <protection/>
    </xf>
    <xf numFmtId="0" fontId="29" fillId="0" borderId="23" xfId="0" applyFont="1" applyBorder="1" applyAlignment="1" applyProtection="1">
      <alignment horizontal="center" vertical="center"/>
      <protection/>
    </xf>
    <xf numFmtId="0" fontId="29" fillId="0" borderId="22" xfId="0" applyFont="1" applyBorder="1" applyAlignment="1" applyProtection="1">
      <alignment horizontal="center" vertical="center"/>
      <protection/>
    </xf>
    <xf numFmtId="0" fontId="29" fillId="0" borderId="17" xfId="0" applyFont="1" applyBorder="1" applyAlignment="1" applyProtection="1">
      <alignment horizontal="center" vertical="center"/>
      <protection/>
    </xf>
    <xf numFmtId="14" fontId="21" fillId="0" borderId="37" xfId="0" applyNumberFormat="1" applyFont="1" applyBorder="1" applyAlignment="1" applyProtection="1">
      <alignment horizontal="center" vertical="center"/>
      <protection locked="0"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36" fillId="0" borderId="17" xfId="0" applyFont="1" applyBorder="1" applyAlignment="1" applyProtection="1">
      <alignment horizontal="center" vertical="center" wrapText="1"/>
      <protection/>
    </xf>
    <xf numFmtId="0" fontId="36" fillId="0" borderId="10" xfId="0" applyFont="1" applyBorder="1" applyAlignment="1" applyProtection="1">
      <alignment horizontal="center" vertical="center" wrapText="1"/>
      <protection/>
    </xf>
    <xf numFmtId="0" fontId="19" fillId="0" borderId="28" xfId="0" applyFont="1" applyBorder="1" applyAlignment="1" applyProtection="1">
      <alignment horizontal="center" vertical="center"/>
      <protection/>
    </xf>
    <xf numFmtId="0" fontId="19" fillId="0" borderId="29" xfId="0" applyFont="1" applyBorder="1" applyAlignment="1" applyProtection="1">
      <alignment horizontal="center" vertical="center"/>
      <protection/>
    </xf>
    <xf numFmtId="0" fontId="19" fillId="0" borderId="30" xfId="0" applyFont="1" applyBorder="1" applyAlignment="1" applyProtection="1">
      <alignment horizontal="center" vertical="center"/>
      <protection/>
    </xf>
    <xf numFmtId="0" fontId="19" fillId="0" borderId="31" xfId="0" applyFont="1" applyBorder="1" applyAlignment="1" applyProtection="1">
      <alignment horizontal="center" vertical="center"/>
      <protection/>
    </xf>
    <xf numFmtId="49" fontId="36" fillId="0" borderId="10" xfId="50" applyNumberFormat="1" applyFont="1" applyBorder="1" applyAlignment="1" applyProtection="1">
      <alignment horizontal="center" vertical="center" wrapText="1"/>
      <protection/>
    </xf>
    <xf numFmtId="49" fontId="23" fillId="0" borderId="22" xfId="50" applyNumberFormat="1" applyFont="1" applyBorder="1" applyAlignment="1" applyProtection="1">
      <alignment horizontal="center" vertical="center" wrapText="1"/>
      <protection locked="0"/>
    </xf>
    <xf numFmtId="49" fontId="19" fillId="0" borderId="22" xfId="50" applyNumberFormat="1" applyFont="1" applyBorder="1" applyAlignment="1" applyProtection="1">
      <alignment horizontal="center" vertical="center" wrapText="1"/>
      <protection locked="0"/>
    </xf>
    <xf numFmtId="3" fontId="29" fillId="0" borderId="36" xfId="0" applyNumberFormat="1" applyFont="1" applyFill="1" applyBorder="1" applyAlignment="1">
      <alignment horizontal="justify" vertical="center" wrapText="1"/>
    </xf>
    <xf numFmtId="3" fontId="29" fillId="0" borderId="13" xfId="0" applyNumberFormat="1" applyFont="1" applyFill="1" applyBorder="1" applyAlignment="1">
      <alignment horizontal="justify" vertical="center" wrapText="1"/>
    </xf>
    <xf numFmtId="9" fontId="29" fillId="0" borderId="23" xfId="0" applyNumberFormat="1" applyFont="1" applyFill="1" applyBorder="1" applyAlignment="1" applyProtection="1">
      <alignment horizontal="center" vertical="center" wrapText="1"/>
      <protection locked="0"/>
    </xf>
    <xf numFmtId="9" fontId="29" fillId="0" borderId="22" xfId="0" applyNumberFormat="1" applyFont="1" applyFill="1" applyBorder="1" applyAlignment="1" applyProtection="1">
      <alignment horizontal="center" vertical="center" wrapText="1"/>
      <protection locked="0"/>
    </xf>
    <xf numFmtId="9" fontId="29" fillId="0" borderId="17" xfId="0" applyNumberFormat="1" applyFont="1" applyFill="1" applyBorder="1" applyAlignment="1" applyProtection="1">
      <alignment horizontal="center" vertical="center" wrapText="1"/>
      <protection locked="0"/>
    </xf>
    <xf numFmtId="9" fontId="29" fillId="0" borderId="23" xfId="56" applyFont="1" applyBorder="1" applyAlignment="1" applyProtection="1">
      <alignment horizontal="center" vertical="center" wrapText="1"/>
      <protection locked="0"/>
    </xf>
    <xf numFmtId="9" fontId="29" fillId="0" borderId="22" xfId="56" applyFont="1" applyBorder="1" applyAlignment="1" applyProtection="1">
      <alignment horizontal="center" vertical="center" wrapText="1"/>
      <protection locked="0"/>
    </xf>
    <xf numFmtId="9" fontId="29" fillId="0" borderId="17" xfId="56" applyFont="1" applyBorder="1" applyAlignment="1" applyProtection="1">
      <alignment horizontal="center" vertical="center" wrapText="1"/>
      <protection locked="0"/>
    </xf>
    <xf numFmtId="0" fontId="19" fillId="0" borderId="23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 locked="0"/>
    </xf>
    <xf numFmtId="9" fontId="0" fillId="24" borderId="40" xfId="50" applyNumberFormat="1" applyFont="1" applyFill="1" applyBorder="1" applyAlignment="1" applyProtection="1">
      <alignment horizontal="center" vertical="center"/>
      <protection/>
    </xf>
    <xf numFmtId="9" fontId="0" fillId="24" borderId="0" xfId="50" applyNumberFormat="1" applyFont="1" applyFill="1" applyBorder="1" applyAlignment="1" applyProtection="1">
      <alignment horizontal="center" vertical="center"/>
      <protection/>
    </xf>
    <xf numFmtId="9" fontId="0" fillId="24" borderId="41" xfId="51" applyNumberFormat="1" applyFont="1" applyFill="1" applyBorder="1" applyAlignment="1" applyProtection="1">
      <alignment horizontal="center" vertical="center" wrapText="1"/>
      <protection/>
    </xf>
    <xf numFmtId="43" fontId="0" fillId="24" borderId="0" xfId="0" applyNumberForma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FORMATO POA" xfId="50"/>
    <cellStyle name="Millares_Libro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47625</xdr:rowOff>
    </xdr:from>
    <xdr:to>
      <xdr:col>2</xdr:col>
      <xdr:colOff>228600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7625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RECURSONATU25\emisiones%20atmosfericas\150-63%20%20MONITOREO%20CALIDAD%20DE%20AIR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X49"/>
  <sheetViews>
    <sheetView showGridLines="0" tabSelected="1" zoomScale="55" zoomScaleNormal="55" zoomScalePageLayoutView="0" workbookViewId="0" topLeftCell="I28">
      <selection activeCell="T29" sqref="T29:V29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7.140625" style="1" customWidth="1"/>
    <col min="6" max="6" width="11.421875" style="1" customWidth="1"/>
    <col min="7" max="7" width="50.00390625" style="7" customWidth="1"/>
    <col min="8" max="8" width="31.57421875" style="1" customWidth="1"/>
    <col min="9" max="9" width="26.28125" style="1" customWidth="1"/>
    <col min="10" max="10" width="28.28125" style="1" customWidth="1"/>
    <col min="11" max="11" width="15.7109375" style="1" customWidth="1"/>
    <col min="12" max="12" width="16.57421875" style="1" customWidth="1"/>
    <col min="13" max="14" width="19.00390625" style="8" customWidth="1"/>
    <col min="15" max="15" width="19.00390625" style="8" hidden="1" customWidth="1"/>
    <col min="16" max="17" width="19.00390625" style="8" customWidth="1"/>
    <col min="18" max="18" width="20.7109375" style="8" customWidth="1"/>
    <col min="19" max="19" width="20.8515625" style="1" customWidth="1"/>
    <col min="20" max="20" width="20.28125" style="1" customWidth="1"/>
    <col min="21" max="21" width="24.421875" style="1" bestFit="1" customWidth="1"/>
    <col min="22" max="22" width="20.8515625" style="1" customWidth="1"/>
    <col min="23" max="23" width="77.00390625" style="1" customWidth="1"/>
    <col min="24" max="24" width="51.140625" style="1" customWidth="1"/>
    <col min="25" max="16384" width="11.421875" style="1" customWidth="1"/>
  </cols>
  <sheetData>
    <row r="1" spans="1:23" ht="30.75" customHeight="1">
      <c r="A1" s="136"/>
      <c r="B1" s="136"/>
      <c r="C1" s="136"/>
      <c r="D1" s="129" t="s">
        <v>19</v>
      </c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33" t="s">
        <v>43</v>
      </c>
      <c r="U1" s="133"/>
      <c r="V1" s="133"/>
      <c r="W1" s="133"/>
    </row>
    <row r="2" spans="1:23" ht="27.75" customHeight="1">
      <c r="A2" s="136"/>
      <c r="B2" s="136"/>
      <c r="C2" s="136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34" t="s">
        <v>20</v>
      </c>
      <c r="U2" s="134"/>
      <c r="V2" s="134"/>
      <c r="W2" s="134"/>
    </row>
    <row r="3" spans="1:23" ht="19.5" customHeight="1">
      <c r="A3" s="136"/>
      <c r="B3" s="136"/>
      <c r="C3" s="136"/>
      <c r="D3" s="129" t="s">
        <v>21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37" t="s">
        <v>22</v>
      </c>
      <c r="U3" s="138"/>
      <c r="V3" s="139"/>
      <c r="W3" s="33" t="s">
        <v>23</v>
      </c>
    </row>
    <row r="4" spans="1:23" ht="19.5" customHeight="1">
      <c r="A4" s="136"/>
      <c r="B4" s="136"/>
      <c r="C4" s="136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37" t="s">
        <v>51</v>
      </c>
      <c r="U4" s="138"/>
      <c r="V4" s="139"/>
      <c r="W4" s="34">
        <v>43899</v>
      </c>
    </row>
    <row r="5" spans="1:23" ht="31.5" customHeight="1">
      <c r="A5" s="135" t="s">
        <v>50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</row>
    <row r="6" spans="1:23" ht="20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9:23" ht="20.25" customHeight="1">
      <c r="I7" s="12"/>
      <c r="J7" s="12"/>
      <c r="K7" s="12"/>
      <c r="L7" s="1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9:22" ht="16.5" customHeight="1">
      <c r="I8" s="14"/>
      <c r="J8" s="14"/>
      <c r="K8" s="14"/>
      <c r="L8" s="14"/>
      <c r="M8" s="3"/>
      <c r="N8" s="3"/>
      <c r="O8" s="3"/>
      <c r="P8" s="3"/>
      <c r="Q8" s="3"/>
      <c r="R8" s="3"/>
      <c r="S8" s="3"/>
      <c r="T8" s="3"/>
      <c r="U8" s="3"/>
      <c r="V8" s="3"/>
    </row>
    <row r="9" spans="9:22" ht="44.25" customHeight="1">
      <c r="I9" s="14"/>
      <c r="J9" s="14"/>
      <c r="K9" s="14"/>
      <c r="L9" s="14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9" customHeight="1" thickBot="1">
      <c r="A10" s="35"/>
      <c r="B10" s="18"/>
      <c r="C10" s="18"/>
      <c r="D10" s="18"/>
      <c r="E10" s="18"/>
      <c r="F10" s="18"/>
      <c r="G10" s="17"/>
      <c r="H10" s="18"/>
      <c r="I10" s="18"/>
      <c r="J10" s="18"/>
      <c r="K10" s="18"/>
      <c r="L10" s="18"/>
      <c r="M10" s="5"/>
      <c r="N10" s="5"/>
      <c r="O10" s="5"/>
      <c r="P10" s="5"/>
      <c r="Q10" s="5"/>
      <c r="R10" s="5"/>
      <c r="S10" s="4"/>
      <c r="T10" s="4"/>
      <c r="U10" s="4"/>
      <c r="V10" s="4"/>
    </row>
    <row r="11" spans="1:23" ht="36" customHeight="1" thickBot="1">
      <c r="A11" s="72" t="s">
        <v>9</v>
      </c>
      <c r="B11" s="73"/>
      <c r="C11" s="73"/>
      <c r="D11" s="98" t="s">
        <v>61</v>
      </c>
      <c r="E11" s="99"/>
      <c r="F11" s="99"/>
      <c r="G11" s="100"/>
      <c r="H11" s="38" t="s">
        <v>6</v>
      </c>
      <c r="I11" s="39" t="s">
        <v>7</v>
      </c>
      <c r="J11" s="30"/>
      <c r="K11" s="77" t="s">
        <v>24</v>
      </c>
      <c r="L11" s="78"/>
      <c r="M11" s="130" t="s">
        <v>44</v>
      </c>
      <c r="N11" s="130"/>
      <c r="O11" s="130"/>
      <c r="P11" s="130"/>
      <c r="Q11" s="130"/>
      <c r="R11" s="83" t="s">
        <v>59</v>
      </c>
      <c r="S11" s="83"/>
      <c r="T11" s="32"/>
      <c r="U11" s="32"/>
      <c r="V11" s="32"/>
      <c r="W11" s="32"/>
    </row>
    <row r="12" spans="1:23" ht="27.75" customHeight="1">
      <c r="A12" s="131" t="s">
        <v>29</v>
      </c>
      <c r="B12" s="132"/>
      <c r="C12" s="132"/>
      <c r="D12" s="88" t="s">
        <v>62</v>
      </c>
      <c r="E12" s="89"/>
      <c r="F12" s="89"/>
      <c r="G12" s="90"/>
      <c r="H12" s="40" t="s">
        <v>8</v>
      </c>
      <c r="I12" s="41">
        <v>430000000</v>
      </c>
      <c r="J12" s="19"/>
      <c r="K12" s="79"/>
      <c r="L12" s="80"/>
      <c r="M12" s="13" t="s">
        <v>1</v>
      </c>
      <c r="N12" s="13" t="s">
        <v>2</v>
      </c>
      <c r="O12" s="13"/>
      <c r="P12" s="13" t="s">
        <v>3</v>
      </c>
      <c r="Q12" s="13" t="s">
        <v>4</v>
      </c>
      <c r="R12" s="83"/>
      <c r="S12" s="83"/>
      <c r="T12" s="6"/>
      <c r="U12" s="6"/>
      <c r="V12" s="6"/>
      <c r="W12" s="6"/>
    </row>
    <row r="13" spans="1:23" ht="15.75" customHeight="1">
      <c r="A13" s="67"/>
      <c r="B13" s="68"/>
      <c r="C13" s="68"/>
      <c r="D13" s="91"/>
      <c r="E13" s="92"/>
      <c r="F13" s="92"/>
      <c r="G13" s="93"/>
      <c r="H13" s="42" t="s">
        <v>10</v>
      </c>
      <c r="I13" s="43" t="s">
        <v>11</v>
      </c>
      <c r="J13" s="19"/>
      <c r="K13" s="81"/>
      <c r="L13" s="82"/>
      <c r="M13" s="15" t="s">
        <v>52</v>
      </c>
      <c r="N13" s="15"/>
      <c r="O13" s="15"/>
      <c r="P13" s="15"/>
      <c r="Q13" s="16"/>
      <c r="R13" s="83"/>
      <c r="S13" s="83"/>
      <c r="T13" s="6"/>
      <c r="U13" s="6"/>
      <c r="V13" s="6"/>
      <c r="W13" s="6"/>
    </row>
    <row r="14" spans="1:23" ht="0.75" customHeight="1">
      <c r="A14" s="67"/>
      <c r="B14" s="68"/>
      <c r="C14" s="68"/>
      <c r="D14" s="94"/>
      <c r="E14" s="95"/>
      <c r="F14" s="95"/>
      <c r="G14" s="96"/>
      <c r="H14" s="42" t="s">
        <v>12</v>
      </c>
      <c r="I14" s="43" t="s">
        <v>11</v>
      </c>
      <c r="J14" s="21"/>
      <c r="K14" s="20"/>
      <c r="L14" s="22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</row>
    <row r="15" spans="1:23" ht="37.5" customHeight="1">
      <c r="A15" s="67" t="s">
        <v>48</v>
      </c>
      <c r="B15" s="68"/>
      <c r="C15" s="68"/>
      <c r="D15" s="97" t="s">
        <v>63</v>
      </c>
      <c r="E15" s="97"/>
      <c r="F15" s="97"/>
      <c r="G15" s="97"/>
      <c r="H15" s="42" t="s">
        <v>13</v>
      </c>
      <c r="I15" s="43"/>
      <c r="J15" s="21"/>
      <c r="K15" s="20"/>
      <c r="L15" s="2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5.75" customHeight="1">
      <c r="A16" s="67" t="s">
        <v>0</v>
      </c>
      <c r="B16" s="68"/>
      <c r="C16" s="68"/>
      <c r="D16" s="69" t="s">
        <v>64</v>
      </c>
      <c r="E16" s="69"/>
      <c r="F16" s="69"/>
      <c r="G16" s="69"/>
      <c r="H16" s="42" t="s">
        <v>14</v>
      </c>
      <c r="I16" s="43" t="s">
        <v>11</v>
      </c>
      <c r="J16" s="21"/>
      <c r="K16" s="20"/>
      <c r="L16" s="22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5.75" customHeight="1">
      <c r="A17" s="67"/>
      <c r="B17" s="68"/>
      <c r="C17" s="68"/>
      <c r="D17" s="69"/>
      <c r="E17" s="69"/>
      <c r="F17" s="69"/>
      <c r="G17" s="69"/>
      <c r="H17" s="42" t="s">
        <v>31</v>
      </c>
      <c r="I17" s="43" t="s">
        <v>11</v>
      </c>
      <c r="J17" s="21"/>
      <c r="K17" s="20"/>
      <c r="L17" s="22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5.75" customHeight="1">
      <c r="A18" s="67"/>
      <c r="B18" s="68"/>
      <c r="C18" s="68"/>
      <c r="D18" s="69"/>
      <c r="E18" s="69"/>
      <c r="F18" s="69"/>
      <c r="G18" s="69"/>
      <c r="H18" s="42" t="s">
        <v>32</v>
      </c>
      <c r="I18" s="43" t="s">
        <v>11</v>
      </c>
      <c r="J18" s="21"/>
      <c r="K18" s="20"/>
      <c r="L18" s="22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5.75" customHeight="1">
      <c r="A19" s="67" t="s">
        <v>30</v>
      </c>
      <c r="B19" s="68"/>
      <c r="C19" s="68"/>
      <c r="D19" s="70">
        <v>32040900010201</v>
      </c>
      <c r="E19" s="70"/>
      <c r="F19" s="70"/>
      <c r="G19" s="70"/>
      <c r="H19" s="42" t="s">
        <v>33</v>
      </c>
      <c r="I19" s="43" t="s">
        <v>11</v>
      </c>
      <c r="J19" s="21"/>
      <c r="K19" s="20"/>
      <c r="L19" s="22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5.75" customHeight="1">
      <c r="A20" s="67"/>
      <c r="B20" s="68"/>
      <c r="C20" s="68"/>
      <c r="D20" s="70"/>
      <c r="E20" s="70"/>
      <c r="F20" s="70"/>
      <c r="G20" s="70"/>
      <c r="H20" s="42" t="s">
        <v>34</v>
      </c>
      <c r="I20" s="43" t="s">
        <v>11</v>
      </c>
      <c r="J20" s="21"/>
      <c r="K20" s="20"/>
      <c r="L20" s="22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15.75" customHeight="1" thickBot="1">
      <c r="A21" s="146"/>
      <c r="B21" s="147"/>
      <c r="C21" s="147"/>
      <c r="D21" s="71"/>
      <c r="E21" s="71"/>
      <c r="F21" s="71"/>
      <c r="G21" s="71"/>
      <c r="H21" s="44" t="s">
        <v>35</v>
      </c>
      <c r="I21" s="45">
        <v>430000000</v>
      </c>
      <c r="J21" s="21"/>
      <c r="K21" s="20"/>
      <c r="L21" s="22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4" ht="30.75" customHeight="1">
      <c r="A22" s="153">
        <v>0</v>
      </c>
      <c r="B22" s="154" t="s">
        <v>41</v>
      </c>
      <c r="C22" s="154"/>
      <c r="D22" s="154"/>
      <c r="E22" s="154"/>
      <c r="F22" s="154"/>
      <c r="G22" s="155" t="s">
        <v>42</v>
      </c>
      <c r="H22" s="157" t="s">
        <v>53</v>
      </c>
      <c r="I22" s="158"/>
      <c r="J22" s="161" t="s">
        <v>54</v>
      </c>
      <c r="K22" s="107" t="s">
        <v>40</v>
      </c>
      <c r="L22" s="107"/>
      <c r="M22" s="120" t="s">
        <v>55</v>
      </c>
      <c r="N22" s="120"/>
      <c r="O22" s="59"/>
      <c r="P22" s="120" t="s">
        <v>56</v>
      </c>
      <c r="Q22" s="120"/>
      <c r="R22" s="172" t="s">
        <v>26</v>
      </c>
      <c r="S22" s="174" t="s">
        <v>27</v>
      </c>
      <c r="T22" s="76" t="s">
        <v>28</v>
      </c>
      <c r="U22" s="174" t="s">
        <v>46</v>
      </c>
      <c r="V22" s="76" t="s">
        <v>47</v>
      </c>
      <c r="W22" s="104" t="s">
        <v>38</v>
      </c>
      <c r="X22" s="74" t="s">
        <v>49</v>
      </c>
    </row>
    <row r="23" spans="1:24" ht="12.75" customHeight="1">
      <c r="A23" s="130"/>
      <c r="B23" s="107"/>
      <c r="C23" s="107"/>
      <c r="D23" s="107"/>
      <c r="E23" s="107"/>
      <c r="F23" s="107"/>
      <c r="G23" s="156"/>
      <c r="H23" s="157"/>
      <c r="I23" s="158"/>
      <c r="J23" s="161"/>
      <c r="K23" s="107"/>
      <c r="L23" s="107"/>
      <c r="M23" s="105" t="s">
        <v>25</v>
      </c>
      <c r="N23" s="104" t="s">
        <v>18</v>
      </c>
      <c r="O23" s="60"/>
      <c r="P23" s="162" t="s">
        <v>25</v>
      </c>
      <c r="Q23" s="163" t="s">
        <v>18</v>
      </c>
      <c r="R23" s="173"/>
      <c r="S23" s="174"/>
      <c r="T23" s="76"/>
      <c r="U23" s="174"/>
      <c r="V23" s="76"/>
      <c r="W23" s="104"/>
      <c r="X23" s="75"/>
    </row>
    <row r="24" spans="1:24" ht="30.75" customHeight="1">
      <c r="A24" s="130"/>
      <c r="B24" s="107"/>
      <c r="C24" s="107"/>
      <c r="D24" s="107"/>
      <c r="E24" s="107"/>
      <c r="F24" s="107"/>
      <c r="G24" s="156"/>
      <c r="H24" s="159"/>
      <c r="I24" s="160"/>
      <c r="J24" s="161"/>
      <c r="K24" s="107"/>
      <c r="L24" s="107"/>
      <c r="M24" s="105"/>
      <c r="N24" s="104"/>
      <c r="O24" s="60"/>
      <c r="P24" s="162"/>
      <c r="Q24" s="163"/>
      <c r="R24" s="154"/>
      <c r="S24" s="174"/>
      <c r="T24" s="76"/>
      <c r="U24" s="174"/>
      <c r="V24" s="76"/>
      <c r="W24" s="104"/>
      <c r="X24" s="75"/>
    </row>
    <row r="25" spans="1:24" s="53" customFormat="1" ht="409.5" customHeight="1">
      <c r="A25" s="148">
        <v>1</v>
      </c>
      <c r="B25" s="111" t="s">
        <v>60</v>
      </c>
      <c r="C25" s="112"/>
      <c r="D25" s="112"/>
      <c r="E25" s="112"/>
      <c r="F25" s="113"/>
      <c r="G25" s="46" t="s">
        <v>66</v>
      </c>
      <c r="H25" s="106">
        <v>8</v>
      </c>
      <c r="I25" s="106"/>
      <c r="J25" s="124">
        <v>1</v>
      </c>
      <c r="K25" s="127" t="s">
        <v>70</v>
      </c>
      <c r="L25" s="128"/>
      <c r="M25" s="58">
        <f>(8/12)*3</f>
        <v>2</v>
      </c>
      <c r="N25" s="47">
        <f>M25/H25</f>
        <v>0.25</v>
      </c>
      <c r="O25" s="66">
        <f>N25*100%/3</f>
        <v>0.08333333333333333</v>
      </c>
      <c r="P25" s="166">
        <f>AVERAGE(N25:N27)</f>
        <v>0.08333333333333333</v>
      </c>
      <c r="Q25" s="169">
        <f>P25/J25</f>
        <v>0.08333333333333333</v>
      </c>
      <c r="R25" s="49">
        <v>401904189</v>
      </c>
      <c r="S25" s="49">
        <f>76526486+492438</f>
        <v>77018924</v>
      </c>
      <c r="T25" s="50">
        <f>S25/R25</f>
        <v>0.19163503667785856</v>
      </c>
      <c r="U25" s="63">
        <v>22807638</v>
      </c>
      <c r="V25" s="57">
        <f>U25/R25</f>
        <v>0.056748943216414195</v>
      </c>
      <c r="W25" s="51" t="s">
        <v>84</v>
      </c>
      <c r="X25" s="65" t="s">
        <v>80</v>
      </c>
    </row>
    <row r="26" spans="1:24" s="53" customFormat="1" ht="70.5" customHeight="1">
      <c r="A26" s="149"/>
      <c r="B26" s="114"/>
      <c r="C26" s="115"/>
      <c r="D26" s="115"/>
      <c r="E26" s="115"/>
      <c r="F26" s="116"/>
      <c r="G26" s="46" t="s">
        <v>67</v>
      </c>
      <c r="H26" s="121">
        <v>2</v>
      </c>
      <c r="I26" s="122"/>
      <c r="J26" s="125"/>
      <c r="K26" s="127" t="s">
        <v>71</v>
      </c>
      <c r="L26" s="128"/>
      <c r="M26" s="58">
        <v>0</v>
      </c>
      <c r="N26" s="47">
        <f>M26/H26</f>
        <v>0</v>
      </c>
      <c r="O26" s="61">
        <f>N26*33%</f>
        <v>0</v>
      </c>
      <c r="P26" s="167"/>
      <c r="Q26" s="170"/>
      <c r="R26" s="49">
        <v>11238324.2</v>
      </c>
      <c r="S26" s="49">
        <v>0</v>
      </c>
      <c r="T26" s="50">
        <f>S26/R26</f>
        <v>0</v>
      </c>
      <c r="U26" s="62">
        <v>0</v>
      </c>
      <c r="V26" s="57">
        <f>U26/R26</f>
        <v>0</v>
      </c>
      <c r="W26" s="51" t="s">
        <v>78</v>
      </c>
      <c r="X26" s="64" t="s">
        <v>82</v>
      </c>
    </row>
    <row r="27" spans="1:24" s="53" customFormat="1" ht="92.25" customHeight="1">
      <c r="A27" s="150"/>
      <c r="B27" s="117"/>
      <c r="C27" s="118"/>
      <c r="D27" s="118"/>
      <c r="E27" s="118"/>
      <c r="F27" s="119"/>
      <c r="G27" s="46" t="s">
        <v>68</v>
      </c>
      <c r="H27" s="121">
        <v>1</v>
      </c>
      <c r="I27" s="122"/>
      <c r="J27" s="126"/>
      <c r="K27" s="127" t="s">
        <v>72</v>
      </c>
      <c r="L27" s="128"/>
      <c r="M27" s="58">
        <v>0</v>
      </c>
      <c r="N27" s="47">
        <f>M27/H27</f>
        <v>0</v>
      </c>
      <c r="O27" s="61">
        <f>N27*33%</f>
        <v>0</v>
      </c>
      <c r="P27" s="168"/>
      <c r="Q27" s="171"/>
      <c r="R27" s="49">
        <v>16857486.3</v>
      </c>
      <c r="S27" s="49">
        <v>0</v>
      </c>
      <c r="T27" s="50">
        <f>S27/R27</f>
        <v>0</v>
      </c>
      <c r="U27" s="62">
        <v>0</v>
      </c>
      <c r="V27" s="57">
        <f>U27/R27</f>
        <v>0</v>
      </c>
      <c r="W27" s="51" t="s">
        <v>77</v>
      </c>
      <c r="X27" s="52" t="s">
        <v>83</v>
      </c>
    </row>
    <row r="28" spans="1:24" s="53" customFormat="1" ht="120" customHeight="1">
      <c r="A28" s="54">
        <v>2</v>
      </c>
      <c r="B28" s="108" t="s">
        <v>65</v>
      </c>
      <c r="C28" s="109"/>
      <c r="D28" s="109"/>
      <c r="E28" s="109"/>
      <c r="F28" s="110"/>
      <c r="G28" s="55" t="s">
        <v>69</v>
      </c>
      <c r="H28" s="123">
        <v>1</v>
      </c>
      <c r="I28" s="122"/>
      <c r="J28" s="56">
        <v>1</v>
      </c>
      <c r="K28" s="164" t="s">
        <v>73</v>
      </c>
      <c r="L28" s="165"/>
      <c r="M28" s="47">
        <f>((100%/12)*3)</f>
        <v>0.25</v>
      </c>
      <c r="N28" s="47">
        <f>M28/H28</f>
        <v>0.25</v>
      </c>
      <c r="O28" s="47"/>
      <c r="P28" s="48">
        <f>N28</f>
        <v>0.25</v>
      </c>
      <c r="Q28" s="47">
        <f>P28/J28</f>
        <v>0.25</v>
      </c>
      <c r="R28" s="49">
        <v>0</v>
      </c>
      <c r="S28" s="49">
        <v>0</v>
      </c>
      <c r="T28" s="50">
        <v>0</v>
      </c>
      <c r="U28" s="62">
        <v>0</v>
      </c>
      <c r="V28" s="57">
        <v>0</v>
      </c>
      <c r="W28" s="51" t="s">
        <v>79</v>
      </c>
      <c r="X28" s="65" t="s">
        <v>81</v>
      </c>
    </row>
    <row r="29" spans="1:22" s="25" customFormat="1" ht="24.75" customHeight="1" thickBot="1">
      <c r="A29" s="87" t="s">
        <v>5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36"/>
      <c r="O29" s="23"/>
      <c r="P29" s="23"/>
      <c r="Q29" s="23"/>
      <c r="R29" s="24">
        <f>SUM(R25:R28)</f>
        <v>429999999.5</v>
      </c>
      <c r="S29" s="37">
        <f>SUM(S25:S25)</f>
        <v>77018924</v>
      </c>
      <c r="T29" s="177">
        <f>S29/R29</f>
        <v>0.1791137769524579</v>
      </c>
      <c r="U29" s="178">
        <f>SUM(U25:U28)</f>
        <v>22807638</v>
      </c>
      <c r="V29" s="177">
        <f>(U29/S29)</f>
        <v>0.29613031207758755</v>
      </c>
    </row>
    <row r="30" spans="2:20" s="25" customFormat="1" ht="30.75" customHeight="1" thickBot="1">
      <c r="B30" s="142" t="s">
        <v>37</v>
      </c>
      <c r="C30" s="143"/>
      <c r="D30" s="26">
        <v>0</v>
      </c>
      <c r="F30" s="27" t="s">
        <v>36</v>
      </c>
      <c r="G30" s="144">
        <v>43802</v>
      </c>
      <c r="H30" s="145"/>
      <c r="M30" s="31"/>
      <c r="N30" s="175">
        <f>AVERAGE(N25:N28)</f>
        <v>0.125</v>
      </c>
      <c r="O30" s="176"/>
      <c r="P30" s="176"/>
      <c r="Q30" s="175">
        <f>AVERAGE(Q25:Q28)</f>
        <v>0.16666666666666666</v>
      </c>
      <c r="R30" s="85"/>
      <c r="S30" s="86"/>
      <c r="T30" s="28"/>
    </row>
    <row r="31" spans="19:20" ht="12.75">
      <c r="S31" s="9"/>
      <c r="T31" s="9"/>
    </row>
    <row r="32" spans="19:20" ht="12.75">
      <c r="S32" s="9"/>
      <c r="T32" s="9"/>
    </row>
    <row r="33" spans="1:23" s="11" customFormat="1" ht="21.75" customHeight="1">
      <c r="A33" s="1"/>
      <c r="B33" s="10"/>
      <c r="C33" s="103" t="s">
        <v>39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1" t="s">
        <v>45</v>
      </c>
      <c r="N33" s="101"/>
      <c r="O33" s="101"/>
      <c r="P33" s="101"/>
      <c r="Q33" s="101"/>
      <c r="R33" s="101"/>
      <c r="S33" s="101"/>
      <c r="T33" s="101"/>
      <c r="U33" s="101"/>
      <c r="V33" s="101"/>
      <c r="W33" s="102"/>
    </row>
    <row r="34" spans="1:23" s="11" customFormat="1" ht="29.25" customHeight="1">
      <c r="A34" s="140" t="s">
        <v>15</v>
      </c>
      <c r="B34" s="141"/>
      <c r="C34" s="103" t="s">
        <v>74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1" t="s">
        <v>76</v>
      </c>
      <c r="N34" s="101"/>
      <c r="O34" s="101"/>
      <c r="P34" s="101"/>
      <c r="Q34" s="101"/>
      <c r="R34" s="101"/>
      <c r="S34" s="101"/>
      <c r="T34" s="101"/>
      <c r="U34" s="101"/>
      <c r="V34" s="101"/>
      <c r="W34" s="102"/>
    </row>
    <row r="35" spans="1:23" ht="29.25" customHeight="1">
      <c r="A35" s="140" t="s">
        <v>16</v>
      </c>
      <c r="B35" s="141"/>
      <c r="C35" s="103" t="s">
        <v>75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1" t="s">
        <v>58</v>
      </c>
      <c r="N35" s="101"/>
      <c r="O35" s="101"/>
      <c r="P35" s="101"/>
      <c r="Q35" s="101"/>
      <c r="R35" s="101"/>
      <c r="S35" s="101"/>
      <c r="T35" s="101"/>
      <c r="U35" s="101"/>
      <c r="V35" s="101"/>
      <c r="W35" s="102"/>
    </row>
    <row r="36" spans="1:23" ht="29.25" customHeight="1">
      <c r="A36" s="140" t="s">
        <v>17</v>
      </c>
      <c r="B36" s="141"/>
      <c r="C36" s="152" t="s">
        <v>57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51" t="str">
        <f>C36</f>
        <v>04/13/2020</v>
      </c>
      <c r="N36" s="101"/>
      <c r="O36" s="101"/>
      <c r="P36" s="101"/>
      <c r="Q36" s="101"/>
      <c r="R36" s="101"/>
      <c r="S36" s="101"/>
      <c r="T36" s="101"/>
      <c r="U36" s="101"/>
      <c r="V36" s="101"/>
      <c r="W36" s="102"/>
    </row>
    <row r="49" ht="12.75">
      <c r="K49" s="29"/>
    </row>
  </sheetData>
  <sheetProtection/>
  <mergeCells count="70">
    <mergeCell ref="K27:L27"/>
    <mergeCell ref="K28:L28"/>
    <mergeCell ref="P25:P27"/>
    <mergeCell ref="Q25:Q27"/>
    <mergeCell ref="T4:V4"/>
    <mergeCell ref="W22:W24"/>
    <mergeCell ref="R22:R24"/>
    <mergeCell ref="S22:S24"/>
    <mergeCell ref="T22:T24"/>
    <mergeCell ref="U22:U24"/>
    <mergeCell ref="M36:W36"/>
    <mergeCell ref="C36:L36"/>
    <mergeCell ref="A22:A24"/>
    <mergeCell ref="B22:F24"/>
    <mergeCell ref="G22:G24"/>
    <mergeCell ref="H22:I24"/>
    <mergeCell ref="J22:J24"/>
    <mergeCell ref="P23:P24"/>
    <mergeCell ref="Q23:Q24"/>
    <mergeCell ref="M22:N22"/>
    <mergeCell ref="A36:B36"/>
    <mergeCell ref="A35:B35"/>
    <mergeCell ref="B30:C30"/>
    <mergeCell ref="G30:H30"/>
    <mergeCell ref="C35:L35"/>
    <mergeCell ref="A19:C21"/>
    <mergeCell ref="A34:B34"/>
    <mergeCell ref="C33:L33"/>
    <mergeCell ref="A25:A27"/>
    <mergeCell ref="H26:I26"/>
    <mergeCell ref="D3:S4"/>
    <mergeCell ref="K25:L25"/>
    <mergeCell ref="M11:Q11"/>
    <mergeCell ref="A12:C14"/>
    <mergeCell ref="T1:W1"/>
    <mergeCell ref="T2:W2"/>
    <mergeCell ref="A5:W5"/>
    <mergeCell ref="A1:C4"/>
    <mergeCell ref="D1:S2"/>
    <mergeCell ref="T3:V3"/>
    <mergeCell ref="H25:I25"/>
    <mergeCell ref="K22:L24"/>
    <mergeCell ref="B28:F28"/>
    <mergeCell ref="B25:F27"/>
    <mergeCell ref="P22:Q22"/>
    <mergeCell ref="M35:W35"/>
    <mergeCell ref="H27:I27"/>
    <mergeCell ref="H28:I28"/>
    <mergeCell ref="J25:J27"/>
    <mergeCell ref="K26:L26"/>
    <mergeCell ref="R30:S30"/>
    <mergeCell ref="A29:M29"/>
    <mergeCell ref="D12:G14"/>
    <mergeCell ref="D15:G15"/>
    <mergeCell ref="D11:G11"/>
    <mergeCell ref="M34:W34"/>
    <mergeCell ref="C34:L34"/>
    <mergeCell ref="M33:W33"/>
    <mergeCell ref="N23:N24"/>
    <mergeCell ref="M23:M24"/>
    <mergeCell ref="A16:C18"/>
    <mergeCell ref="D16:G18"/>
    <mergeCell ref="D19:G21"/>
    <mergeCell ref="A11:C11"/>
    <mergeCell ref="A15:C15"/>
    <mergeCell ref="X22:X24"/>
    <mergeCell ref="V22:V24"/>
    <mergeCell ref="K11:L13"/>
    <mergeCell ref="R11:S13"/>
    <mergeCell ref="M14:W14"/>
  </mergeCells>
  <hyperlinks>
    <hyperlink ref="X28" r:id="rId1" display="\\RECURSONATU25\emisiones atmosfericas\150-63  MONITOREO CALIDAD DE AIRE"/>
  </hyperlink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1" scale="2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TATIANA</cp:lastModifiedBy>
  <cp:lastPrinted>2017-09-19T13:50:20Z</cp:lastPrinted>
  <dcterms:created xsi:type="dcterms:W3CDTF">2009-04-01T16:45:05Z</dcterms:created>
  <dcterms:modified xsi:type="dcterms:W3CDTF">2020-05-08T13:32:00Z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