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<sst xmlns="http://schemas.openxmlformats.org/spreadsheetml/2006/main" count="92" uniqueCount="81">
  <si>
    <t>PROYECTO:</t>
  </si>
  <si>
    <t>MARZO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</si>
  <si>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</si>
  <si>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</si>
  <si>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</si>
  <si>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</si>
  <si>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</si>
  <si>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</si>
  <si>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</si>
  <si>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</si>
  <si>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</si>
  <si>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</si>
  <si>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</si>
  <si>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</si>
  <si>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</si>
  <si>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</si>
  <si>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</si>
  <si>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</si>
  <si>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</si>
  <si>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</si>
  <si>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</si>
  <si>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</si>
  <si>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</si>
  <si>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</si>
  <si>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</si>
  <si>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</si>
  <si>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</si>
  <si>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</si>
  <si>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</si>
  <si>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</si>
  <si>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</si>
  <si>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</si>
  <si>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</si>
  <si>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</si>
  <si>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</si>
  <si>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</si>
  <si>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</si>
  <si>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</si>
  <si>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</si>
  <si>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</si>
  <si>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</si>
  <si>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</si>
  <si>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</si>
  <si>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</si>
  <si>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</si>
  <si>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</si>
  <si>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</si>
  <si>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</si>
  <si>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</si>
  <si>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</si>
  <si>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</si>
  <si>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Versión 1</t>
  </si>
  <si>
    <t>x</t>
  </si>
  <si>
    <t>AÑO:__2020_________</t>
  </si>
  <si>
    <t>METAS AÑO 2020 POA</t>
  </si>
  <si>
    <t>METAS AÑO 2020P.A.</t>
  </si>
  <si>
    <t>AVANCE METAS POA 2020</t>
  </si>
  <si>
    <t>AVANCE METAS PA 2020</t>
  </si>
  <si>
    <t>04/13/2020</t>
  </si>
  <si>
    <t>LUIS HAIR DUEÑAS</t>
  </si>
  <si>
    <t>Responsable proceso Evaluación Misional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</si>
  <si>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</si>
  <si>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</si>
  <si>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</si>
  <si>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NATALIA VASQUEZ</t>
  </si>
  <si>
    <t>Subdirectora de Ecosistemas y Gestión Ambiental</t>
  </si>
  <si>
    <t>Medidas de conservación en áreas protegidas declaradas</t>
  </si>
  <si>
    <t>3202-0900-00010001-03</t>
  </si>
  <si>
    <t>Implementación de medidas de conservación de manejo en áreas protegidas</t>
  </si>
  <si>
    <t xml:space="preserve">Implementar actividades contempladas en los Planes de Ordenamiento Ecoturísticos POE formulados en las áreas Protegidas y/o ecosistemas estrategicos priorizados </t>
  </si>
  <si>
    <t xml:space="preserve">Implementar acciones de manejo contempladas en los PMA de las áreas protegidas declaradas </t>
  </si>
  <si>
    <t xml:space="preserve">Continuar con la Propagación in vitro y  ex vito de Espeletias, como alternativa para la conservación de las especies de flora nativas en áreas protegidas </t>
  </si>
  <si>
    <t>(No. De actividades contempladas en los de POE implementadas   / No. De actividades programadas)*100</t>
  </si>
  <si>
    <t>(No. De acciones contempladas en los de PMA implementadas   / No. De acciones  programadas)*100</t>
  </si>
  <si>
    <t>(No. de espeletias con protocolos de propagación in vitro y/o ex vitro/No. de espeletias a propagar)*100</t>
  </si>
  <si>
    <t>Avanza la ejecución del CNV 2019-009 con la UPTC, a través del cual se desarrolla “Biotecnología para el manejo y conservación de frailejones amenazados" de los PNR Siscunsí - Ocetá y Rabanal.</t>
  </si>
  <si>
    <t>- Avanza en un 29%  la ejecución de la CPS 2020-034, a traves de la cual se gestionan actividades en áreas protegidas y ecosistemas estratégicos con recursos provenientes de compensaciones.
- Se dio inicio a la CPS 2020-129, a través de la cual se iniciaran acciones con miras a identificar actividades productivas sotenibles, diseñar modelos e implementar proyectos piloto en áreas protegidas.
- Se elaboran estudios previos para contratar guardaparques</t>
  </si>
  <si>
    <t>- Se avanza un 14% en la CPS 2020-119, mediante la cual se iniciaron acciones para apoyar el desarrollo de actividades ecoturísticas en el PNR Unidad Biogeográfica Siscunsi-Oceta.
- Se reactivaron contactos con el SENA, UPTC y UNIBOYACÁ con el propósito de dar continuidad al proyecto: "Portal multimedia interactivo para promover el ecoturismo responsable en Boyacá", que fue iniciado durante 2019</t>
  </si>
  <si>
    <t>Carpeta del convenio 2019-009 que se encuentra en la Secretaria General y Juridica oficina de contratación.</t>
  </si>
  <si>
    <t>Carpeta del contrato CPS 2020-119  ECOSISTEMAS30/G:\COMPARTIDA\CORPOBOYACA 2018/CONTRATOS SUPERVISADOS/2020</t>
  </si>
  <si>
    <t>Carpetas de contratos CPS 2020-034 y CPS 2020-129  ECOSISTEMAS30/G:\COMPARTIDA\CORPOBOYACA 2018/CONTRATOS SUPERVISADOS/2020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</si>
</sst>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\ &quot;de&quot;\ mmmm\ &quot;de&quot;\ yyyy"/>
    <numFmt numFmtId="184" formatCode="[$-240A]h:mm:ss\ AM/PM"/>
    <numFmt numFmtId="185" formatCode="0.0"/>
    <numFmt numFmtId="186" formatCode="0.000"/>
    <numFmt numFmtId="187" formatCode="&quot;$&quot;\ #,##0"/>
    <numFmt numFmtId="188" formatCode="0.0000"/>
    <numFmt numFmtId="189" formatCode="0.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1" xfId="0" applyFont="1" applyFill="1" applyBorder="1" applyAlignment="1" applyProtection="1">
      <alignment horizontal="center" vertical="center"/>
      <protection/>
    </xf>
    <xf numFmtId="181" fontId="1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justify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19" fillId="16" borderId="17" xfId="0" applyFont="1" applyFill="1" applyBorder="1" applyAlignment="1" applyProtection="1">
      <alignment horizontal="center" vertical="center"/>
      <protection/>
    </xf>
    <xf numFmtId="0" fontId="19" fillId="16" borderId="18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0" fontId="19" fillId="16" borderId="19" xfId="0" applyFont="1" applyFill="1" applyBorder="1" applyAlignment="1" applyProtection="1">
      <alignment horizontal="center" vertical="center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170" fontId="0" fillId="0" borderId="10" xfId="51" applyFont="1" applyFill="1" applyBorder="1" applyAlignment="1" applyProtection="1">
      <alignment horizontal="left" vertical="center"/>
      <protection/>
    </xf>
    <xf numFmtId="0" fontId="32" fillId="0" borderId="15" xfId="0" applyFont="1" applyBorder="1" applyAlignment="1">
      <alignment horizontal="left" vertical="center" wrapText="1"/>
    </xf>
    <xf numFmtId="187" fontId="0" fillId="0" borderId="10" xfId="0" applyNumberFormat="1" applyFont="1" applyBorder="1" applyAlignment="1">
      <alignment horizontal="right" vertical="center"/>
    </xf>
    <xf numFmtId="9" fontId="0" fillId="0" borderId="20" xfId="55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81" fontId="0" fillId="0" borderId="10" xfId="0" applyNumberFormat="1" applyFont="1" applyBorder="1" applyAlignment="1" applyProtection="1">
      <alignment vertical="center" wrapText="1"/>
      <protection locked="0"/>
    </xf>
    <xf numFmtId="2" fontId="29" fillId="0" borderId="20" xfId="49" applyNumberFormat="1" applyFont="1" applyBorder="1" applyAlignment="1" applyProtection="1">
      <alignment horizontal="center" vertical="center" wrapText="1"/>
      <protection locked="0"/>
    </xf>
    <xf numFmtId="2" fontId="29" fillId="0" borderId="10" xfId="55" applyNumberFormat="1" applyFont="1" applyBorder="1" applyAlignment="1" applyProtection="1">
      <alignment horizontal="center" vertical="center" wrapText="1"/>
      <protection locked="0"/>
    </xf>
    <xf numFmtId="9" fontId="0" fillId="0" borderId="21" xfId="0" applyNumberFormat="1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9" fontId="32" fillId="0" borderId="20" xfId="55" applyFont="1" applyBorder="1" applyAlignment="1" applyProtection="1">
      <alignment horizontal="center" vertical="center" wrapText="1"/>
      <protection/>
    </xf>
    <xf numFmtId="9" fontId="32" fillId="0" borderId="22" xfId="55" applyFont="1" applyBorder="1" applyAlignment="1" applyProtection="1">
      <alignment horizontal="center" vertical="center" wrapText="1"/>
      <protection/>
    </xf>
    <xf numFmtId="9" fontId="32" fillId="0" borderId="15" xfId="55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20" xfId="49" applyNumberFormat="1" applyFont="1" applyBorder="1" applyAlignment="1" applyProtection="1">
      <alignment horizontal="center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2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>
      <alignment horizontal="left" vertical="center"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9" fontId="0" fillId="0" borderId="22" xfId="55" applyFont="1" applyBorder="1" applyAlignment="1" applyProtection="1">
      <alignment horizontal="center" vertical="center" wrapText="1"/>
      <protection locked="0"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5" borderId="10" xfId="0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7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2" fontId="0" fillId="0" borderId="21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55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33" fillId="0" borderId="13" xfId="49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1" fillId="0" borderId="31" xfId="0" applyNumberFormat="1" applyFont="1" applyBorder="1" applyAlignment="1" applyProtection="1">
      <alignment horizontal="center" vertical="center"/>
      <protection locked="0"/>
    </xf>
    <xf numFmtId="49" fontId="23" fillId="0" borderId="22" xfId="49" applyNumberFormat="1" applyFont="1" applyBorder="1" applyAlignment="1" applyProtection="1">
      <alignment horizontal="center" vertical="center" wrapText="1"/>
      <protection locked="0"/>
    </xf>
    <xf numFmtId="49" fontId="19" fillId="0" borderId="22" xfId="49" applyNumberFormat="1" applyFont="1" applyBorder="1" applyAlignment="1" applyProtection="1">
      <alignment horizontal="center" vertical="center" wrapText="1"/>
      <protection locked="0"/>
    </xf>
    <xf numFmtId="9" fontId="29" fillId="0" borderId="20" xfId="55" applyFont="1" applyBorder="1" applyAlignment="1" applyProtection="1">
      <alignment horizontal="center" vertical="center" wrapText="1"/>
      <protection locked="0"/>
    </xf>
    <xf numFmtId="9" fontId="29" fillId="0" borderId="22" xfId="55" applyFont="1" applyBorder="1" applyAlignment="1" applyProtection="1">
      <alignment horizontal="center" vertical="center" wrapText="1"/>
      <protection locked="0"/>
    </xf>
    <xf numFmtId="9" fontId="29" fillId="0" borderId="15" xfId="55" applyFont="1" applyBorder="1" applyAlignment="1" applyProtection="1">
      <alignment horizontal="center" vertical="center" wrapText="1"/>
      <protection locked="0"/>
    </xf>
    <xf numFmtId="9" fontId="0" fillId="24" borderId="35" xfId="49" applyNumberFormat="1" applyFont="1" applyFill="1" applyBorder="1" applyAlignment="1" applyProtection="1">
      <alignment horizontal="center" vertical="center"/>
      <protection/>
    </xf>
    <xf numFmtId="9" fontId="0" fillId="24" borderId="0" xfId="49" applyNumberFormat="1" applyFont="1" applyFill="1" applyBorder="1" applyAlignment="1" applyProtection="1">
      <alignment horizontal="center" vertical="center"/>
      <protection/>
    </xf>
    <xf numFmtId="1" fontId="19" fillId="24" borderId="36" xfId="49" applyNumberFormat="1" applyFont="1" applyFill="1" applyBorder="1" applyAlignment="1" applyProtection="1">
      <alignment horizontal="right" vertical="center"/>
      <protection/>
    </xf>
    <xf numFmtId="1" fontId="19" fillId="24" borderId="37" xfId="49" applyNumberFormat="1" applyFont="1" applyFill="1" applyBorder="1" applyAlignment="1" applyProtection="1">
      <alignment horizontal="right" vertical="center"/>
      <protection/>
    </xf>
    <xf numFmtId="189" fontId="0" fillId="24" borderId="38" xfId="50" applyNumberFormat="1" applyFont="1" applyFill="1" applyBorder="1" applyAlignment="1" applyProtection="1">
      <alignment horizontal="center" vertical="center" wrapText="1"/>
      <protection/>
    </xf>
    <xf numFmtId="187" fontId="0" fillId="24" borderId="0" xfId="0" applyNumberFormat="1" applyFill="1" applyAlignment="1" applyProtection="1">
      <alignment vertical="center"/>
      <protection/>
    </xf>
    <xf numFmtId="9" fontId="19" fillId="24" borderId="10" xfId="55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8"/>
  <sheetViews>
    <sheetView showGridLines="0" tabSelected="1" zoomScale="68" zoomScaleNormal="68" zoomScalePageLayoutView="0" workbookViewId="0" topLeftCell="O13">
      <selection activeCell="S28" sqref="S28:U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24"/>
      <c r="B1" s="124"/>
      <c r="C1" s="124"/>
      <c r="D1" s="125" t="s">
        <v>19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">
        <v>43</v>
      </c>
      <c r="T1" s="121"/>
      <c r="U1" s="121"/>
      <c r="V1" s="121"/>
    </row>
    <row r="2" spans="1:22" ht="27.75" customHeight="1">
      <c r="A2" s="124"/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2" t="s">
        <v>20</v>
      </c>
      <c r="T2" s="122"/>
      <c r="U2" s="122"/>
      <c r="V2" s="122"/>
    </row>
    <row r="3" spans="1:22" ht="19.5" customHeight="1">
      <c r="A3" s="124"/>
      <c r="B3" s="124"/>
      <c r="C3" s="124"/>
      <c r="D3" s="125" t="s">
        <v>21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8" t="s">
        <v>22</v>
      </c>
      <c r="T3" s="129"/>
      <c r="U3" s="130"/>
      <c r="V3" s="34" t="s">
        <v>23</v>
      </c>
    </row>
    <row r="4" spans="1:22" ht="19.5" customHeight="1">
      <c r="A4" s="124"/>
      <c r="B4" s="124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8" t="s">
        <v>51</v>
      </c>
      <c r="T4" s="129"/>
      <c r="U4" s="130"/>
      <c r="V4" s="35">
        <v>43899</v>
      </c>
    </row>
    <row r="5" spans="1:22" ht="31.5" customHeight="1">
      <c r="A5" s="123" t="s">
        <v>50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6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26" t="s">
        <v>9</v>
      </c>
      <c r="B11" s="127"/>
      <c r="C11" s="127"/>
      <c r="D11" s="97" t="s">
        <v>61</v>
      </c>
      <c r="E11" s="97"/>
      <c r="F11" s="97"/>
      <c r="G11" s="97"/>
      <c r="H11" s="40" t="s">
        <v>6</v>
      </c>
      <c r="I11" s="41" t="s">
        <v>7</v>
      </c>
      <c r="J11" s="31"/>
      <c r="K11" s="86" t="s">
        <v>24</v>
      </c>
      <c r="L11" s="87"/>
      <c r="M11" s="141" t="s">
        <v>44</v>
      </c>
      <c r="N11" s="141"/>
      <c r="O11" s="141"/>
      <c r="P11" s="141"/>
      <c r="Q11" s="92" t="s">
        <v>53</v>
      </c>
      <c r="R11" s="92"/>
      <c r="S11" s="33"/>
      <c r="T11" s="33"/>
      <c r="U11" s="33"/>
      <c r="V11" s="33"/>
    </row>
    <row r="12" spans="1:22" ht="27.75" customHeight="1">
      <c r="A12" s="119" t="s">
        <v>29</v>
      </c>
      <c r="B12" s="120"/>
      <c r="C12" s="120"/>
      <c r="D12" s="77" t="s">
        <v>62</v>
      </c>
      <c r="E12" s="78"/>
      <c r="F12" s="78"/>
      <c r="G12" s="79"/>
      <c r="H12" s="38" t="s">
        <v>8</v>
      </c>
      <c r="I12" s="39">
        <v>670000000</v>
      </c>
      <c r="J12" s="19"/>
      <c r="K12" s="88"/>
      <c r="L12" s="89"/>
      <c r="M12" s="13" t="s">
        <v>1</v>
      </c>
      <c r="N12" s="13" t="s">
        <v>2</v>
      </c>
      <c r="O12" s="13" t="s">
        <v>3</v>
      </c>
      <c r="P12" s="13" t="s">
        <v>4</v>
      </c>
      <c r="Q12" s="92"/>
      <c r="R12" s="92"/>
      <c r="S12" s="6"/>
      <c r="T12" s="6"/>
      <c r="U12" s="6"/>
      <c r="V12" s="6"/>
    </row>
    <row r="13" spans="1:22" ht="15.75" customHeight="1">
      <c r="A13" s="114"/>
      <c r="B13" s="115"/>
      <c r="C13" s="115"/>
      <c r="D13" s="80"/>
      <c r="E13" s="81"/>
      <c r="F13" s="81"/>
      <c r="G13" s="82"/>
      <c r="H13" s="20" t="s">
        <v>10</v>
      </c>
      <c r="I13" s="37" t="s">
        <v>11</v>
      </c>
      <c r="J13" s="19"/>
      <c r="K13" s="90"/>
      <c r="L13" s="91"/>
      <c r="M13" s="15" t="s">
        <v>52</v>
      </c>
      <c r="N13" s="15"/>
      <c r="O13" s="15"/>
      <c r="P13" s="16"/>
      <c r="Q13" s="92"/>
      <c r="R13" s="92"/>
      <c r="S13" s="6"/>
      <c r="T13" s="6"/>
      <c r="U13" s="6"/>
      <c r="V13" s="6"/>
    </row>
    <row r="14" spans="1:22" ht="0.75" customHeight="1">
      <c r="A14" s="114"/>
      <c r="B14" s="115"/>
      <c r="C14" s="115"/>
      <c r="D14" s="76" t="s">
        <v>62</v>
      </c>
      <c r="E14" s="76"/>
      <c r="F14" s="76"/>
      <c r="G14" s="76"/>
      <c r="H14" s="20" t="s">
        <v>12</v>
      </c>
      <c r="I14" s="37" t="s">
        <v>11</v>
      </c>
      <c r="J14" s="22"/>
      <c r="K14" s="21"/>
      <c r="L14" s="2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ht="23.25" customHeight="1">
      <c r="A15" s="114" t="s">
        <v>48</v>
      </c>
      <c r="B15" s="115"/>
      <c r="C15" s="115"/>
      <c r="D15" s="94" t="s">
        <v>63</v>
      </c>
      <c r="E15" s="95"/>
      <c r="F15" s="95"/>
      <c r="G15" s="96"/>
      <c r="H15" s="20" t="s">
        <v>13</v>
      </c>
      <c r="I15" s="37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14" t="s">
        <v>0</v>
      </c>
      <c r="B16" s="115"/>
      <c r="C16" s="115"/>
      <c r="D16" s="98" t="s">
        <v>66</v>
      </c>
      <c r="E16" s="99"/>
      <c r="F16" s="99"/>
      <c r="G16" s="100"/>
      <c r="H16" s="20" t="s">
        <v>14</v>
      </c>
      <c r="I16" s="37" t="s">
        <v>11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14"/>
      <c r="B17" s="115"/>
      <c r="C17" s="115"/>
      <c r="D17" s="101"/>
      <c r="E17" s="102"/>
      <c r="F17" s="102"/>
      <c r="G17" s="103"/>
      <c r="H17" s="20" t="s">
        <v>31</v>
      </c>
      <c r="I17" s="37" t="s">
        <v>11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14"/>
      <c r="B18" s="115"/>
      <c r="C18" s="115"/>
      <c r="D18" s="104"/>
      <c r="E18" s="105"/>
      <c r="F18" s="105"/>
      <c r="G18" s="106"/>
      <c r="H18" s="20" t="s">
        <v>32</v>
      </c>
      <c r="I18" s="37" t="s">
        <v>11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15" t="s">
        <v>30</v>
      </c>
      <c r="B19" s="115"/>
      <c r="C19" s="115"/>
      <c r="D19" s="116" t="s">
        <v>67</v>
      </c>
      <c r="E19" s="116"/>
      <c r="F19" s="116"/>
      <c r="G19" s="116"/>
      <c r="H19" s="20" t="s">
        <v>33</v>
      </c>
      <c r="I19" s="46" t="s">
        <v>11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15"/>
      <c r="B20" s="115"/>
      <c r="C20" s="115"/>
      <c r="D20" s="116"/>
      <c r="E20" s="116"/>
      <c r="F20" s="116"/>
      <c r="G20" s="116"/>
      <c r="H20" s="20" t="s">
        <v>34</v>
      </c>
      <c r="I20" s="46" t="s">
        <v>11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15"/>
      <c r="B21" s="115"/>
      <c r="C21" s="115"/>
      <c r="D21" s="116"/>
      <c r="E21" s="116"/>
      <c r="F21" s="116"/>
      <c r="G21" s="116"/>
      <c r="H21" s="20" t="s">
        <v>35</v>
      </c>
      <c r="I21" s="47">
        <f>SUM(I12:I20)</f>
        <v>670000000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141">
        <v>0</v>
      </c>
      <c r="B22" s="113" t="s">
        <v>41</v>
      </c>
      <c r="C22" s="113"/>
      <c r="D22" s="113"/>
      <c r="E22" s="113"/>
      <c r="F22" s="113"/>
      <c r="G22" s="142" t="s">
        <v>42</v>
      </c>
      <c r="H22" s="141" t="s">
        <v>54</v>
      </c>
      <c r="I22" s="141"/>
      <c r="J22" s="143" t="s">
        <v>55</v>
      </c>
      <c r="K22" s="113" t="s">
        <v>40</v>
      </c>
      <c r="L22" s="113"/>
      <c r="M22" s="117" t="s">
        <v>56</v>
      </c>
      <c r="N22" s="117"/>
      <c r="O22" s="117" t="s">
        <v>57</v>
      </c>
      <c r="P22" s="117"/>
      <c r="Q22" s="136" t="s">
        <v>26</v>
      </c>
      <c r="R22" s="148" t="s">
        <v>27</v>
      </c>
      <c r="S22" s="85" t="s">
        <v>28</v>
      </c>
      <c r="T22" s="148" t="s">
        <v>46</v>
      </c>
      <c r="U22" s="85" t="s">
        <v>47</v>
      </c>
      <c r="V22" s="109" t="s">
        <v>38</v>
      </c>
      <c r="W22" s="83" t="s">
        <v>49</v>
      </c>
    </row>
    <row r="23" spans="1:23" ht="12.75" customHeight="1">
      <c r="A23" s="141"/>
      <c r="B23" s="113"/>
      <c r="C23" s="113"/>
      <c r="D23" s="113"/>
      <c r="E23" s="113"/>
      <c r="F23" s="113"/>
      <c r="G23" s="142"/>
      <c r="H23" s="141"/>
      <c r="I23" s="141"/>
      <c r="J23" s="143"/>
      <c r="K23" s="113"/>
      <c r="L23" s="113"/>
      <c r="M23" s="111" t="s">
        <v>25</v>
      </c>
      <c r="N23" s="109" t="s">
        <v>18</v>
      </c>
      <c r="O23" s="150" t="s">
        <v>25</v>
      </c>
      <c r="P23" s="151" t="s">
        <v>18</v>
      </c>
      <c r="Q23" s="137"/>
      <c r="R23" s="148"/>
      <c r="S23" s="85"/>
      <c r="T23" s="148"/>
      <c r="U23" s="85"/>
      <c r="V23" s="109"/>
      <c r="W23" s="84"/>
    </row>
    <row r="24" spans="1:23" ht="30.75" customHeight="1">
      <c r="A24" s="141"/>
      <c r="B24" s="113"/>
      <c r="C24" s="113"/>
      <c r="D24" s="113"/>
      <c r="E24" s="113"/>
      <c r="F24" s="113"/>
      <c r="G24" s="142"/>
      <c r="H24" s="141"/>
      <c r="I24" s="141"/>
      <c r="J24" s="143"/>
      <c r="K24" s="113"/>
      <c r="L24" s="113"/>
      <c r="M24" s="112"/>
      <c r="N24" s="110"/>
      <c r="O24" s="150"/>
      <c r="P24" s="151"/>
      <c r="Q24" s="138"/>
      <c r="R24" s="148"/>
      <c r="S24" s="85"/>
      <c r="T24" s="148"/>
      <c r="U24" s="85"/>
      <c r="V24" s="109"/>
      <c r="W24" s="84"/>
    </row>
    <row r="25" spans="1:23" ht="76.5">
      <c r="A25" s="59">
        <v>1</v>
      </c>
      <c r="B25" s="62" t="s">
        <v>68</v>
      </c>
      <c r="C25" s="63"/>
      <c r="D25" s="63"/>
      <c r="E25" s="63"/>
      <c r="F25" s="64"/>
      <c r="G25" s="48" t="s">
        <v>69</v>
      </c>
      <c r="H25" s="71">
        <v>2</v>
      </c>
      <c r="I25" s="72"/>
      <c r="J25" s="73">
        <v>1</v>
      </c>
      <c r="K25" s="57" t="s">
        <v>72</v>
      </c>
      <c r="L25" s="58"/>
      <c r="M25" s="55">
        <v>0.25</v>
      </c>
      <c r="N25" s="50">
        <f>M25/H25</f>
        <v>0.125</v>
      </c>
      <c r="O25" s="152">
        <f>AVERAGE(N25:N27)</f>
        <v>0.06166666666666667</v>
      </c>
      <c r="P25" s="118">
        <f>O25/J25</f>
        <v>0.06166666666666667</v>
      </c>
      <c r="Q25" s="49">
        <v>163224707.64</v>
      </c>
      <c r="R25" s="49">
        <v>20133112</v>
      </c>
      <c r="S25" s="43">
        <f>R25/Q25</f>
        <v>0.12334598291580069</v>
      </c>
      <c r="T25" s="51">
        <v>0</v>
      </c>
      <c r="U25" s="45">
        <f>T25/Q25</f>
        <v>0</v>
      </c>
      <c r="V25" s="52" t="s">
        <v>77</v>
      </c>
      <c r="W25" s="54" t="s">
        <v>79</v>
      </c>
    </row>
    <row r="26" spans="1:23" ht="89.25">
      <c r="A26" s="60"/>
      <c r="B26" s="65"/>
      <c r="C26" s="66"/>
      <c r="D26" s="66"/>
      <c r="E26" s="66"/>
      <c r="F26" s="67"/>
      <c r="G26" s="48" t="s">
        <v>70</v>
      </c>
      <c r="H26" s="71">
        <v>4</v>
      </c>
      <c r="I26" s="72"/>
      <c r="J26" s="74"/>
      <c r="K26" s="57" t="s">
        <v>73</v>
      </c>
      <c r="L26" s="58" t="s">
        <v>73</v>
      </c>
      <c r="M26" s="55">
        <v>0.24</v>
      </c>
      <c r="N26" s="50">
        <f>M26/H26</f>
        <v>0.06</v>
      </c>
      <c r="O26" s="153"/>
      <c r="P26" s="118"/>
      <c r="Q26" s="49">
        <v>461775292</v>
      </c>
      <c r="R26" s="49">
        <f>34156080+24326719</f>
        <v>58482799</v>
      </c>
      <c r="S26" s="43">
        <f>R26/Q26</f>
        <v>0.12664774407202367</v>
      </c>
      <c r="T26" s="49">
        <v>2656584</v>
      </c>
      <c r="U26" s="45">
        <f>T26/Q26</f>
        <v>0.005752979958052845</v>
      </c>
      <c r="V26" s="52" t="s">
        <v>76</v>
      </c>
      <c r="W26" s="54" t="s">
        <v>80</v>
      </c>
    </row>
    <row r="27" spans="1:23" ht="38.25">
      <c r="A27" s="61"/>
      <c r="B27" s="68"/>
      <c r="C27" s="69"/>
      <c r="D27" s="69"/>
      <c r="E27" s="69"/>
      <c r="F27" s="70"/>
      <c r="G27" s="48" t="s">
        <v>71</v>
      </c>
      <c r="H27" s="134">
        <v>3</v>
      </c>
      <c r="I27" s="135"/>
      <c r="J27" s="75"/>
      <c r="K27" s="57" t="s">
        <v>74</v>
      </c>
      <c r="L27" s="58" t="s">
        <v>74</v>
      </c>
      <c r="M27" s="56">
        <v>0</v>
      </c>
      <c r="N27" s="50">
        <f>M27/H27</f>
        <v>0</v>
      </c>
      <c r="O27" s="154"/>
      <c r="P27" s="118"/>
      <c r="Q27" s="49">
        <v>45000000</v>
      </c>
      <c r="R27" s="42">
        <v>0</v>
      </c>
      <c r="S27" s="43">
        <f>R27/Q27</f>
        <v>0</v>
      </c>
      <c r="T27" s="51">
        <v>0</v>
      </c>
      <c r="U27" s="45">
        <f>T27/Q27</f>
        <v>0</v>
      </c>
      <c r="V27" s="52" t="s">
        <v>75</v>
      </c>
      <c r="W27" s="53" t="s">
        <v>78</v>
      </c>
    </row>
    <row r="28" spans="1:21" s="26" customFormat="1" ht="24.75" customHeight="1" thickBot="1">
      <c r="A28" s="139" t="s">
        <v>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44"/>
      <c r="O28" s="24"/>
      <c r="P28" s="24"/>
      <c r="Q28" s="25">
        <f>SUM(Q25:Q27)</f>
        <v>669999999.64</v>
      </c>
      <c r="R28" s="25">
        <f>SUM(R25:R27)</f>
        <v>78615911</v>
      </c>
      <c r="S28" s="159">
        <f>R28/Q28</f>
        <v>0.11733718066006177</v>
      </c>
      <c r="T28" s="160">
        <f>+T25+T26+T27</f>
        <v>2656584</v>
      </c>
      <c r="U28" s="161">
        <f>T28/R28</f>
        <v>0.033791938123060104</v>
      </c>
    </row>
    <row r="29" spans="2:19" s="26" customFormat="1" ht="30.75" customHeight="1" thickBot="1">
      <c r="B29" s="144" t="s">
        <v>37</v>
      </c>
      <c r="C29" s="145"/>
      <c r="D29" s="27">
        <v>0</v>
      </c>
      <c r="F29" s="28" t="s">
        <v>36</v>
      </c>
      <c r="G29" s="146">
        <v>43799</v>
      </c>
      <c r="H29" s="147"/>
      <c r="M29" s="32"/>
      <c r="N29" s="155">
        <f>AVERAGE(N25:N27)</f>
        <v>0.06166666666666667</v>
      </c>
      <c r="O29" s="156"/>
      <c r="P29" s="155">
        <f>AVERAGE(P25:P25)</f>
        <v>0.06166666666666667</v>
      </c>
      <c r="Q29" s="157"/>
      <c r="R29" s="158"/>
      <c r="S29" s="29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131" t="s">
        <v>39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07" t="s">
        <v>45</v>
      </c>
      <c r="N32" s="107"/>
      <c r="O32" s="107"/>
      <c r="P32" s="107"/>
      <c r="Q32" s="107"/>
      <c r="R32" s="107"/>
      <c r="S32" s="107"/>
      <c r="T32" s="107"/>
      <c r="U32" s="107"/>
      <c r="V32" s="108"/>
    </row>
    <row r="33" spans="1:22" s="11" customFormat="1" ht="29.25" customHeight="1">
      <c r="A33" s="132" t="s">
        <v>15</v>
      </c>
      <c r="B33" s="133"/>
      <c r="C33" s="131" t="s">
        <v>64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07" t="s">
        <v>59</v>
      </c>
      <c r="N33" s="107"/>
      <c r="O33" s="107"/>
      <c r="P33" s="107"/>
      <c r="Q33" s="107"/>
      <c r="R33" s="107"/>
      <c r="S33" s="107"/>
      <c r="T33" s="107"/>
      <c r="U33" s="107"/>
      <c r="V33" s="108"/>
    </row>
    <row r="34" spans="1:22" ht="29.25" customHeight="1">
      <c r="A34" s="132" t="s">
        <v>16</v>
      </c>
      <c r="B34" s="133"/>
      <c r="C34" s="131" t="s">
        <v>65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07" t="s">
        <v>60</v>
      </c>
      <c r="N34" s="107"/>
      <c r="O34" s="107"/>
      <c r="P34" s="107"/>
      <c r="Q34" s="107"/>
      <c r="R34" s="107"/>
      <c r="S34" s="107"/>
      <c r="T34" s="107"/>
      <c r="U34" s="107"/>
      <c r="V34" s="108"/>
    </row>
    <row r="35" spans="1:22" ht="29.25" customHeight="1">
      <c r="A35" s="132" t="s">
        <v>17</v>
      </c>
      <c r="B35" s="133"/>
      <c r="C35" s="140" t="s">
        <v>58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49" t="str">
        <f>C35</f>
        <v>04/13/2020</v>
      </c>
      <c r="N35" s="107"/>
      <c r="O35" s="107"/>
      <c r="P35" s="107"/>
      <c r="Q35" s="107"/>
      <c r="R35" s="107"/>
      <c r="S35" s="107"/>
      <c r="T35" s="107"/>
      <c r="U35" s="107"/>
      <c r="V35" s="108"/>
    </row>
    <row r="48" ht="12.75">
      <c r="K48" s="30"/>
    </row>
  </sheetData>
  <sheetProtection/>
  <mergeCells count="68">
    <mergeCell ref="M11:P11"/>
    <mergeCell ref="R22:R24"/>
    <mergeCell ref="S22:S24"/>
    <mergeCell ref="T22:T24"/>
    <mergeCell ref="M35:V35"/>
    <mergeCell ref="O23:O24"/>
    <mergeCell ref="P23:P24"/>
    <mergeCell ref="M22:N22"/>
    <mergeCell ref="M34:V34"/>
    <mergeCell ref="O25:O27"/>
    <mergeCell ref="C35:L35"/>
    <mergeCell ref="A22:A24"/>
    <mergeCell ref="B22:F24"/>
    <mergeCell ref="G22:G24"/>
    <mergeCell ref="H22:I24"/>
    <mergeCell ref="J22:J24"/>
    <mergeCell ref="A35:B35"/>
    <mergeCell ref="A34:B34"/>
    <mergeCell ref="B29:C29"/>
    <mergeCell ref="G29:H29"/>
    <mergeCell ref="C34:L34"/>
    <mergeCell ref="A19:C21"/>
    <mergeCell ref="A33:B33"/>
    <mergeCell ref="C32:L32"/>
    <mergeCell ref="H27:I27"/>
    <mergeCell ref="Q22:Q24"/>
    <mergeCell ref="Q29:R29"/>
    <mergeCell ref="A28:M28"/>
    <mergeCell ref="M33:V33"/>
    <mergeCell ref="C33:L33"/>
    <mergeCell ref="A12:C14"/>
    <mergeCell ref="S1:V1"/>
    <mergeCell ref="S2:V2"/>
    <mergeCell ref="A5:V5"/>
    <mergeCell ref="A1:C4"/>
    <mergeCell ref="D1:R2"/>
    <mergeCell ref="A11:C11"/>
    <mergeCell ref="S3:U3"/>
    <mergeCell ref="S4:U4"/>
    <mergeCell ref="D3:R4"/>
    <mergeCell ref="M32:V32"/>
    <mergeCell ref="N23:N24"/>
    <mergeCell ref="M23:M24"/>
    <mergeCell ref="K22:L24"/>
    <mergeCell ref="A15:C15"/>
    <mergeCell ref="A16:C18"/>
    <mergeCell ref="D19:G21"/>
    <mergeCell ref="O22:P22"/>
    <mergeCell ref="V22:V24"/>
    <mergeCell ref="P25:P27"/>
    <mergeCell ref="D14:G14"/>
    <mergeCell ref="D12:G13"/>
    <mergeCell ref="W22:W24"/>
    <mergeCell ref="U22:U24"/>
    <mergeCell ref="K11:L13"/>
    <mergeCell ref="Q11:R13"/>
    <mergeCell ref="M14:V14"/>
    <mergeCell ref="D15:G15"/>
    <mergeCell ref="D11:G11"/>
    <mergeCell ref="D16:G18"/>
    <mergeCell ref="K27:L27"/>
    <mergeCell ref="A25:A27"/>
    <mergeCell ref="B25:F27"/>
    <mergeCell ref="H25:I25"/>
    <mergeCell ref="H26:I26"/>
    <mergeCell ref="J25:J27"/>
    <mergeCell ref="K25:L25"/>
    <mergeCell ref="K26:L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2017-09-19T13:50:20Z</cp:lastPrinted>
  <dcterms:created xsi:type="dcterms:W3CDTF">2009-04-01T16:45:05Z</dcterms:created>
  <dcterms:modified xsi:type="dcterms:W3CDTF">2020-05-08T02:28:08Z</dcterms:modified>
  <cp:category/>
  <cp:version/>
  <cp:contentType/>
  <cp:contentStatus/>
</cp:coreProperties>
</file>