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155" activeTab="0"/>
  </bookViews>
  <sheets>
    <sheet name="LINEA BASE LENGUPÁ" sheetId="2"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<sst xmlns="http://schemas.openxmlformats.org/spreadsheetml/2006/main" count="317" uniqueCount="92">
  <si>
    <t>CUENCA</t>
  </si>
  <si>
    <t>SUBCUENCA</t>
  </si>
  <si>
    <t>FUENTE RECEPTORA</t>
  </si>
  <si>
    <t>TRAMO</t>
  </si>
  <si>
    <t>SISTEMA DE TRATAMIENTO</t>
  </si>
  <si>
    <t>MUNICIPIO/USUARIO</t>
  </si>
  <si>
    <t>PPC DBO5 (Kg/hab-día)</t>
  </si>
  <si>
    <t>PPC SST (Kg/hab-día)</t>
  </si>
  <si>
    <t>--</t>
  </si>
  <si>
    <t>TOTALES TRAMO 1</t>
  </si>
  <si>
    <t>TOTALES TRAMO 2</t>
  </si>
  <si>
    <t>SUBDIRECCIÓN DE ECOSISTEMAS Y GESTIÓN AMBIENTAL S.E.G.A</t>
  </si>
  <si>
    <t>CORPORACIÓN AUTÓNOMA REGIONAL DE BOYACÁ - CORPOBOYACÁ</t>
  </si>
  <si>
    <t xml:space="preserve">La carga contaminante corresponde a la contenida en el plan de saneamiento y manejo de vertimientos - PSMV </t>
  </si>
  <si>
    <t>OBSERVACIONES</t>
  </si>
  <si>
    <t>PPC</t>
  </si>
  <si>
    <t xml:space="preserve">LAB </t>
  </si>
  <si>
    <t>METODO DE CÁLCULO</t>
  </si>
  <si>
    <t>POB</t>
  </si>
  <si>
    <t>Caudal descarga (l/s)</t>
  </si>
  <si>
    <t>Tiempo descarga (h/día)</t>
  </si>
  <si>
    <t>Concentración DBO (mg/l)</t>
  </si>
  <si>
    <t>Concentración SST (mg/l)</t>
  </si>
  <si>
    <t>Tiempo descarga (día/mes)</t>
  </si>
  <si>
    <r>
      <t>Cc DBO</t>
    </r>
    <r>
      <rPr>
        <b/>
        <vertAlign val="subscript"/>
        <sz val="10"/>
        <color theme="1"/>
        <rFont val="Leelawadee UI"/>
        <family val="2"/>
      </rPr>
      <t>5</t>
    </r>
    <r>
      <rPr>
        <b/>
        <sz val="10"/>
        <color theme="1"/>
        <rFont val="Leelawadee UI"/>
        <family val="2"/>
      </rPr>
      <t xml:space="preserve"> (Kg/día)</t>
    </r>
  </si>
  <si>
    <t>Cc SST (Kg/día)</t>
  </si>
  <si>
    <r>
      <t>Cc DBO</t>
    </r>
    <r>
      <rPr>
        <b/>
        <vertAlign val="subscript"/>
        <sz val="10"/>
        <color theme="1"/>
        <rFont val="Leelawadee UI"/>
        <family val="2"/>
      </rPr>
      <t>5</t>
    </r>
    <r>
      <rPr>
        <b/>
        <sz val="10"/>
        <color theme="1"/>
        <rFont val="Leelawadee UI"/>
        <family val="2"/>
      </rPr>
      <t xml:space="preserve"> (Kg/mes)</t>
    </r>
  </si>
  <si>
    <t>Cc SST (Kg/mes)</t>
  </si>
  <si>
    <r>
      <t>Cc DBO</t>
    </r>
    <r>
      <rPr>
        <b/>
        <vertAlign val="subscript"/>
        <sz val="10"/>
        <color theme="1"/>
        <rFont val="Leelawadee UI"/>
        <family val="2"/>
      </rPr>
      <t>5</t>
    </r>
    <r>
      <rPr>
        <b/>
        <sz val="10"/>
        <color theme="1"/>
        <rFont val="Leelawadee UI"/>
        <family val="2"/>
      </rPr>
      <t xml:space="preserve"> (Kg/año)</t>
    </r>
  </si>
  <si>
    <t>Cc SST (Kg/año)</t>
  </si>
  <si>
    <t>PSMV</t>
  </si>
  <si>
    <t xml:space="preserve">Para el cálculo de la carga contaminante, se determinó mediante la producción per cápita (PPC) sugerida para poblaciones, en la Sección 2, Artículo 169, Parágrafo 2, Tabla 24 de la Resolución 0330 de 2017 y con la proyección de la Población nivel municipal 2018-2020 del DANE </t>
  </si>
  <si>
    <t>Q. LAS ANIMAS</t>
  </si>
  <si>
    <t>LÍNEA BASE DE CARGA CONTAMINANTE CUENCA DEL RÍO LENGUPÁ</t>
  </si>
  <si>
    <t>SEGUNDO QUINQUENIO CUENCA DEL RÍO LENGUPÁ</t>
  </si>
  <si>
    <t>LENGUPÁ</t>
  </si>
  <si>
    <t>QUEBRADA AGUA BLANCA</t>
  </si>
  <si>
    <t>QUEBRADA NOPACERA</t>
  </si>
  <si>
    <t>QUEBRADA CORVISUCIA</t>
  </si>
  <si>
    <t>QUEBRADA LA MENUDERA</t>
  </si>
  <si>
    <t>Q. Herreruna
Q. La Menudera
Chorro El Aguardiente</t>
  </si>
  <si>
    <t>PTAR</t>
  </si>
  <si>
    <t xml:space="preserve">Se calcularon las cargas contaminantes con la información de los análisis realizados por CORPOBOYACÁ  en el segundo semestre de 2019. </t>
  </si>
  <si>
    <t>Se calcularon las cargas contamiantes con la auto declaración para el I semestre del 2015.</t>
  </si>
  <si>
    <t>Se calcularon las cargas contamiantes con la información contenida en el exp. OOPV-0018/15</t>
  </si>
  <si>
    <t>QUEBRADA CHORRO HONDO</t>
  </si>
  <si>
    <t>CAÑADA PLATANILLAL</t>
  </si>
  <si>
    <t>Q. LA RINCONERA</t>
  </si>
  <si>
    <t>Q. HERRERUNA</t>
  </si>
  <si>
    <t>RIO MUECHE</t>
  </si>
  <si>
    <t>TOTALES CUENCA LENGUPÁ</t>
  </si>
  <si>
    <t>Se calcularon las cargas contaminantes con base en el reporte de biomasa del periodo 2019 con promedios de (0.0004 y 0.0008 kg/día) para los dos parámetros DBO5 y SST respectivamente.</t>
  </si>
  <si>
    <t>Se calcularon las cargas contaminantes con base en cálculos presuntivos basados en factores o índices de contaminación relacionados con niveles de producción e insumos utilizados”.</t>
  </si>
  <si>
    <t>Se calcularon las cargas contamiantes con la información contenida en el exp. OOPV-00029/17</t>
  </si>
  <si>
    <t>Q. La Menudera</t>
  </si>
  <si>
    <t>Q. nn Confluye Q. La Minera</t>
  </si>
  <si>
    <t>Q. El guamo</t>
  </si>
  <si>
    <t>Q. Agua Blanca</t>
  </si>
  <si>
    <t>Q. Chorrera</t>
  </si>
  <si>
    <t>Q. n.n. Confluye hacia Q. Agua Blanca</t>
  </si>
  <si>
    <t>Río Rusa</t>
  </si>
  <si>
    <t>Q. n.n. Confluye hacia Q. Tobasía</t>
  </si>
  <si>
    <t>Q. Suna</t>
  </si>
  <si>
    <t>PEDRO JULIO BONILLA LEGUIZAMON (Alojamiento de hoteles, hostales y apartahoteles)</t>
  </si>
  <si>
    <t>EDILBERTO CRUZ AYALA (Alojamiento en centros vacacionales)</t>
  </si>
  <si>
    <t>OLEODUCTO CENTRAL S.A. (Extracción de petróleo crudo)</t>
  </si>
  <si>
    <t>LUIS ENRIQUE RUBIANO ACOSTA (Piscícola)</t>
  </si>
  <si>
    <t>CESAR AQUILINO VEGA MORALES (Piscícola)</t>
  </si>
  <si>
    <t>JAVIER RIVERA (Piscícola)</t>
  </si>
  <si>
    <t>ESTRELLA DÍAZ DE SOSA (Piscícola)</t>
  </si>
  <si>
    <t>CIRO ANTONIO ROA RAMIREZ (Piscícola)</t>
  </si>
  <si>
    <t>EPIFANIO MESA (Piscícola)</t>
  </si>
  <si>
    <t>NELSON HUMBERTO CALDERON VEGA (Piscícola)</t>
  </si>
  <si>
    <t>PABLO ANTONIO VALERO MOLINA (Piscícola)</t>
  </si>
  <si>
    <t>LUIS ALBERTO CARO GAMEZ (Piscícola)</t>
  </si>
  <si>
    <t>JESUS ANTONIO LESMES CUCAITA (Piscícola)</t>
  </si>
  <si>
    <t>JUAN DAVID ALFONSO APONTE (Piscícola)</t>
  </si>
  <si>
    <t>LUCY STELLA VEGA PULIDO (Piscícola)</t>
  </si>
  <si>
    <t>ADRIANA MARCELA LOPEZ (Piscícola)</t>
  </si>
  <si>
    <t>JOSE AQUILINO LOPEZ CASTILLO (Piscícola)</t>
  </si>
  <si>
    <t>CLAUDIA LILIANA SANCHEZ PARRA (Piscícola)</t>
  </si>
  <si>
    <t>ACTIVIDADES ECONÓMICAS</t>
  </si>
  <si>
    <t>TRAMO 2</t>
  </si>
  <si>
    <t>MUNICIPIOS</t>
  </si>
  <si>
    <t>TRAMO 1</t>
  </si>
  <si>
    <t>MUNICIPIO DE RONDÓN (Evacuación y tratamiento de aguas residuales)</t>
  </si>
  <si>
    <t>MUNICIPIO DE ZETAQUIRA (Evacuación y tratamiento de aguas residuales)</t>
  </si>
  <si>
    <t>MUNCIPIO DE BERBEO (Evacuación y tratamiento de aguas residuales)</t>
  </si>
  <si>
    <t>MUNICIPIO DE PÁEZ (Evacuación y tratamiento de aguas residuales)</t>
  </si>
  <si>
    <t>MUNICIPIO DE MIRAFLORES (Evacuación y tratamiento de aguas residuales)</t>
  </si>
  <si>
    <t>MUNICIPIO DE SAN EDUARDO (Evacuación y tratamiento de aguas residuales)</t>
  </si>
  <si>
    <t>EMPRESA DE SERVICIOS PUBLICOS DOMICILIARIOS DE LA PROVINCIA DE LENGUPA S.A. (Evacuación y tratamiento de aguas residuales)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</si>
</sst>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sz val="7"/>
      <color theme="1"/>
      <name val="Leelawadee UI"/>
      <family val="2"/>
    </font>
    <font>
      <sz val="10"/>
      <color theme="1"/>
      <name val="Leelawadee UI"/>
      <family val="2"/>
    </font>
    <font>
      <b/>
      <sz val="10"/>
      <color theme="1"/>
      <name val="Leelawadee UI"/>
      <family val="2"/>
    </font>
    <font>
      <b/>
      <vertAlign val="subscript"/>
      <sz val="10"/>
      <color theme="1"/>
      <name val="Leelawadee UI"/>
      <family val="2"/>
    </font>
    <font>
      <sz val="10"/>
      <color theme="1"/>
      <name val="Leelawadee"/>
      <family val="2"/>
    </font>
    <font>
      <b/>
      <sz val="12"/>
      <color theme="1"/>
      <name val="Leelawadee UI"/>
      <family val="2"/>
    </font>
  </fonts>
  <fills count="3">
    <fill>
      <patternFill/>
    </fill>
    <fill>
      <patternFill patternType="gray125"/>
    </fill>
    <fill>
      <patternFill patternType="solid">
        <fgColor rgb="FFFFFFFF"/>
        <bgColor indexed="64"/>
      </patternFill>
    </fill>
  </fills>
  <borders count="19">
    <border>
      <left/>
      <right/>
      <top/>
      <bottom/>
      <diagonal/>
    </border>
    <border>
      <left style="medium"/>
      <right style="medium"/>
      <top style="medium"/>
      <bottom style="medium"/>
    </border>
    <border>
      <left style="medium"/>
      <right/>
      <top style="medium"/>
      <bottom style="medium"/>
    </border>
    <border>
      <left/>
      <right/>
      <top style="medium"/>
      <bottom style="medium"/>
    </border>
    <border>
      <left style="medium"/>
      <right style="medium"/>
      <top style="medium"/>
      <bottom/>
    </border>
    <border>
      <left style="medium"/>
      <right style="medium"/>
      <top/>
      <bottom style="medium"/>
    </border>
    <border>
      <left style="medium">
        <color rgb="FFCCCCCC"/>
      </left>
      <right style="medium">
        <color rgb="FF000000"/>
      </right>
      <top/>
      <bottom style="medium">
        <color rgb="FF000000"/>
      </bottom>
    </border>
    <border>
      <left style="medium"/>
      <right/>
      <top/>
      <bottom style="medium"/>
    </border>
    <border>
      <left/>
      <right/>
      <top/>
      <bottom style="medium"/>
    </border>
    <border>
      <left style="medium">
        <color rgb="FFCCCCCC"/>
      </left>
      <right style="medium">
        <color rgb="FF000000"/>
      </right>
      <top style="medium">
        <color rgb="FFCCCCCC"/>
      </top>
      <bottom style="medium">
        <color rgb="FF000000"/>
      </bottom>
    </border>
    <border>
      <left style="thin"/>
      <right style="thin"/>
      <top/>
      <bottom/>
    </border>
    <border>
      <left/>
      <right style="medium"/>
      <top style="medium"/>
      <bottom style="medium"/>
    </border>
    <border>
      <left style="medium"/>
      <right/>
      <top/>
      <bottom/>
    </border>
    <border>
      <left/>
      <right style="medium"/>
      <top/>
      <bottom/>
    </border>
    <border>
      <left/>
      <right style="medium"/>
      <top/>
      <bottom style="medium"/>
    </border>
    <border>
      <left style="medium"/>
      <right/>
      <top style="medium"/>
      <bottom/>
    </border>
    <border>
      <left/>
      <right style="medium"/>
      <top style="medium"/>
      <bottom/>
    </border>
    <border>
      <left/>
      <right/>
      <top style="medium"/>
      <bottom/>
    </border>
    <border>
      <left style="medium"/>
      <right style="medium"/>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7">
    <xf numFmtId="0" fontId="0" fillId="0" borderId="0" xfId="0"/>
    <xf numFmtId="0" fontId="2" fillId="0" borderId="0" xfId="0" applyFont="1" applyFill="1" applyAlignment="1" applyProtection="1">
      <alignment vertical="center"/>
      <protection locked="0"/>
    </xf>
    <xf numFmtId="0" fontId="0" fillId="0" borderId="0" xfId="0" applyFill="1" applyProtection="1">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protection locked="0"/>
    </xf>
    <xf numFmtId="2" fontId="2" fillId="0" borderId="0" xfId="0" applyNumberFormat="1" applyFont="1" applyFill="1" applyAlignment="1" applyProtection="1">
      <alignment horizontal="center" vertical="center"/>
      <protection locked="0"/>
    </xf>
    <xf numFmtId="4" fontId="2" fillId="0" borderId="0" xfId="0" applyNumberFormat="1"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4" fillId="0" borderId="3" xfId="0" applyFont="1" applyFill="1" applyBorder="1" applyAlignment="1" applyProtection="1">
      <alignment horizontal="center" vertical="center" wrapText="1"/>
      <protection/>
    </xf>
    <xf numFmtId="2" fontId="4" fillId="0" borderId="1" xfId="0" applyNumberFormat="1" applyFont="1" applyFill="1" applyBorder="1" applyAlignment="1" applyProtection="1">
      <alignment horizontal="center" vertical="center" wrapText="1"/>
      <protection/>
    </xf>
    <xf numFmtId="4" fontId="4" fillId="0" borderId="1" xfId="0" applyNumberFormat="1"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center"/>
      <protection/>
    </xf>
    <xf numFmtId="0" fontId="3" fillId="0" borderId="1" xfId="0" applyFont="1" applyFill="1" applyBorder="1" applyAlignment="1" applyProtection="1">
      <alignment horizontal="left" vertical="center" wrapText="1"/>
      <protection/>
    </xf>
    <xf numFmtId="0" fontId="6" fillId="0"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vertical="center"/>
      <protection/>
    </xf>
    <xf numFmtId="0" fontId="3" fillId="0" borderId="2" xfId="0" applyFont="1" applyFill="1" applyBorder="1" applyAlignment="1" applyProtection="1" quotePrefix="1">
      <alignment horizontal="center" vertical="center"/>
      <protection/>
    </xf>
    <xf numFmtId="0" fontId="3" fillId="0" borderId="1" xfId="0" applyFont="1" applyFill="1" applyBorder="1" applyAlignment="1" applyProtection="1" quotePrefix="1">
      <alignment horizontal="center" vertical="center"/>
      <protection/>
    </xf>
    <xf numFmtId="0" fontId="3" fillId="0" borderId="3" xfId="0" applyFont="1" applyFill="1" applyBorder="1" applyAlignment="1" applyProtection="1" quotePrefix="1">
      <alignment horizontal="center" vertical="center"/>
      <protection/>
    </xf>
    <xf numFmtId="2" fontId="3" fillId="0" borderId="1" xfId="0" applyNumberFormat="1" applyFont="1" applyFill="1" applyBorder="1" applyAlignment="1" applyProtection="1" quotePrefix="1">
      <alignment horizontal="center" vertical="center"/>
      <protection/>
    </xf>
    <xf numFmtId="2" fontId="3" fillId="0" borderId="1" xfId="0" applyNumberFormat="1" applyFont="1" applyFill="1" applyBorder="1" applyAlignment="1" applyProtection="1">
      <alignment horizontal="center" vertical="center"/>
      <protection/>
    </xf>
    <xf numFmtId="4" fontId="3" fillId="0" borderId="1" xfId="0" applyNumberFormat="1" applyFont="1" applyFill="1" applyBorder="1" applyAlignment="1" applyProtection="1">
      <alignment horizontal="center" vertical="center"/>
      <protection/>
    </xf>
    <xf numFmtId="4" fontId="3" fillId="0" borderId="1" xfId="0" applyNumberFormat="1" applyFont="1" applyFill="1" applyBorder="1" applyAlignment="1" applyProtection="1">
      <alignment horizontal="left" vertical="center" wrapText="1"/>
      <protection/>
    </xf>
    <xf numFmtId="0" fontId="3" fillId="0" borderId="3" xfId="0" applyFont="1" applyFill="1" applyBorder="1" applyAlignment="1" applyProtection="1">
      <alignment horizontal="center" vertical="center"/>
      <protection/>
    </xf>
    <xf numFmtId="4" fontId="3" fillId="0" borderId="4" xfId="0" applyNumberFormat="1" applyFont="1" applyFill="1" applyBorder="1" applyAlignment="1" applyProtection="1" quotePrefix="1">
      <alignment horizontal="center" vertical="center"/>
      <protection/>
    </xf>
    <xf numFmtId="4" fontId="3" fillId="0" borderId="0" xfId="0" applyNumberFormat="1" applyFont="1" applyFill="1" applyBorder="1" applyAlignment="1" applyProtection="1" quotePrefix="1">
      <alignment horizontal="center" vertical="center"/>
      <protection/>
    </xf>
    <xf numFmtId="0" fontId="3" fillId="0" borderId="5" xfId="0" applyFont="1" applyFill="1" applyBorder="1" applyAlignment="1" applyProtection="1">
      <alignment horizontal="center" vertical="center"/>
      <protection/>
    </xf>
    <xf numFmtId="0" fontId="6" fillId="2" borderId="6" xfId="0" applyFont="1" applyFill="1" applyBorder="1" applyAlignment="1" applyProtection="1">
      <alignment horizontal="left" vertical="center" wrapText="1"/>
      <protection/>
    </xf>
    <xf numFmtId="0" fontId="3" fillId="0" borderId="5" xfId="0" applyFont="1" applyFill="1" applyBorder="1" applyAlignment="1" applyProtection="1">
      <alignment vertical="center"/>
      <protection/>
    </xf>
    <xf numFmtId="0" fontId="3" fillId="0" borderId="7" xfId="0" applyFont="1" applyFill="1" applyBorder="1" applyAlignment="1" applyProtection="1">
      <alignment horizontal="center" vertical="center"/>
      <protection/>
    </xf>
    <xf numFmtId="0" fontId="3" fillId="0" borderId="7" xfId="0" applyFont="1" applyFill="1" applyBorder="1" applyAlignment="1" applyProtection="1" quotePrefix="1">
      <alignment horizontal="center" vertical="center"/>
      <protection/>
    </xf>
    <xf numFmtId="0" fontId="3" fillId="0" borderId="5" xfId="0" applyFont="1" applyFill="1" applyBorder="1" applyAlignment="1" applyProtection="1" quotePrefix="1">
      <alignment horizontal="center" vertical="center"/>
      <protection/>
    </xf>
    <xf numFmtId="0" fontId="3" fillId="0" borderId="8" xfId="0" applyFont="1" applyFill="1" applyBorder="1" applyAlignment="1" applyProtection="1" quotePrefix="1">
      <alignment horizontal="center" vertical="center"/>
      <protection/>
    </xf>
    <xf numFmtId="4" fontId="3" fillId="0" borderId="5" xfId="0" applyNumberFormat="1" applyFont="1" applyFill="1" applyBorder="1" applyAlignment="1" applyProtection="1">
      <alignment horizontal="center" vertical="center"/>
      <protection/>
    </xf>
    <xf numFmtId="4" fontId="3" fillId="0" borderId="5" xfId="0" applyNumberFormat="1" applyFont="1" applyFill="1" applyBorder="1" applyAlignment="1" applyProtection="1">
      <alignment horizontal="left" vertical="center" wrapText="1"/>
      <protection/>
    </xf>
    <xf numFmtId="0" fontId="6" fillId="2" borderId="9" xfId="0" applyFont="1" applyFill="1" applyBorder="1" applyAlignment="1" applyProtection="1">
      <alignment horizontal="left" vertical="center" wrapText="1"/>
      <protection/>
    </xf>
    <xf numFmtId="0" fontId="6" fillId="0" borderId="1" xfId="0" applyFont="1" applyFill="1" applyBorder="1" applyAlignment="1" applyProtection="1">
      <alignment horizontal="left" vertical="center"/>
      <protection/>
    </xf>
    <xf numFmtId="0" fontId="6" fillId="0" borderId="10" xfId="0" applyFont="1" applyFill="1" applyBorder="1" applyAlignment="1" applyProtection="1">
      <alignment horizontal="left" vertical="center"/>
      <protection/>
    </xf>
    <xf numFmtId="4" fontId="3" fillId="0" borderId="1"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xf>
    <xf numFmtId="4" fontId="3" fillId="0" borderId="1" xfId="0" applyNumberFormat="1" applyFont="1" applyFill="1" applyBorder="1" applyAlignment="1" applyProtection="1" quotePrefix="1">
      <alignment horizontal="center" vertical="center"/>
      <protection/>
    </xf>
    <xf numFmtId="4" fontId="3" fillId="0" borderId="0" xfId="0" applyNumberFormat="1" applyFont="1" applyFill="1" applyBorder="1" applyAlignment="1" applyProtection="1">
      <alignment horizontal="center" vertical="center"/>
      <protection/>
    </xf>
    <xf numFmtId="0" fontId="7" fillId="0" borderId="2" xfId="0" applyFont="1" applyFill="1" applyBorder="1" applyAlignment="1" applyProtection="1">
      <alignment horizontal="center" vertical="center"/>
      <protection/>
    </xf>
    <xf numFmtId="0" fontId="7" fillId="0" borderId="3"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4" fontId="3" fillId="0" borderId="4" xfId="0" applyNumberFormat="1" applyFont="1" applyFill="1" applyBorder="1" applyAlignment="1" applyProtection="1">
      <alignment horizontal="center" vertical="center"/>
      <protection/>
    </xf>
    <xf numFmtId="4" fontId="3" fillId="0" borderId="5" xfId="0" applyNumberFormat="1" applyFont="1" applyFill="1" applyBorder="1" applyAlignment="1" applyProtection="1">
      <alignment horizontal="center" vertical="center"/>
      <protection/>
    </xf>
    <xf numFmtId="4" fontId="3" fillId="0" borderId="1" xfId="0" applyNumberFormat="1" applyFont="1" applyFill="1" applyBorder="1" applyAlignment="1" applyProtection="1">
      <alignment horizontal="center" vertical="center" wrapText="1"/>
      <protection/>
    </xf>
    <xf numFmtId="2" fontId="3" fillId="0" borderId="4" xfId="0" applyNumberFormat="1" applyFont="1" applyFill="1" applyBorder="1" applyAlignment="1" applyProtection="1">
      <alignment horizontal="center" vertical="center"/>
      <protection/>
    </xf>
    <xf numFmtId="2" fontId="3" fillId="0" borderId="5" xfId="0" applyNumberFormat="1"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7" fillId="0" borderId="8"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3" fillId="0" borderId="4" xfId="0" applyFont="1" applyFill="1" applyBorder="1" applyAlignment="1" applyProtection="1">
      <alignment horizontal="center" vertical="center"/>
      <protection/>
    </xf>
    <xf numFmtId="0" fontId="3" fillId="0" borderId="5"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7" xfId="0" applyFont="1" applyFill="1" applyBorder="1" applyAlignment="1" applyProtection="1">
      <alignment horizontal="center" vertical="center"/>
      <protection/>
    </xf>
    <xf numFmtId="0" fontId="4" fillId="0" borderId="8"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6" fillId="0" borderId="4" xfId="0" applyFont="1" applyFill="1" applyBorder="1" applyAlignment="1" applyProtection="1">
      <alignment horizontal="left" vertical="center" wrapText="1"/>
      <protection/>
    </xf>
    <xf numFmtId="0" fontId="6" fillId="0" borderId="18" xfId="0" applyFont="1" applyFill="1" applyBorder="1" applyAlignment="1" applyProtection="1">
      <alignment horizontal="left" vertical="center" wrapText="1"/>
      <protection/>
    </xf>
    <xf numFmtId="0" fontId="6" fillId="0" borderId="4" xfId="0" applyFont="1" applyFill="1" applyBorder="1" applyAlignment="1" applyProtection="1">
      <alignment horizontal="left" vertical="center"/>
      <protection/>
    </xf>
    <xf numFmtId="0" fontId="6" fillId="0" borderId="5" xfId="0" applyFont="1" applyFill="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123825</xdr:rowOff>
    </xdr:from>
    <xdr:to>
      <xdr:col>2</xdr:col>
      <xdr:colOff>2000250</xdr:colOff>
      <xdr:row>4</xdr:row>
      <xdr:rowOff>190500</xdr:rowOff>
    </xdr:to>
    <xdr:pic>
      <xdr:nvPicPr>
        <xdr:cNvPr id="2" name="Imagen 1" descr="Resultado de imagen para logo corpoboyaca REGION ESTRATEGIC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19175" y="314325"/>
          <a:ext cx="2743200" cy="981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tabSelected="1" zoomScale="80" zoomScaleNormal="80" workbookViewId="0" topLeftCell="B14">
      <selection activeCell="G20" sqref="G20"/>
    </sheetView>
  </sheetViews>
  <sheetFormatPr defaultColWidth="11.421875" defaultRowHeight="28.5" customHeight="1"/>
  <cols>
    <col min="1" max="1" width="14.7109375" style="1" customWidth="1"/>
    <col min="2" max="2" width="11.7109375" style="1" customWidth="1"/>
    <col min="3" max="3" width="31.140625" style="3" customWidth="1"/>
    <col min="4" max="4" width="42.421875" style="4" customWidth="1"/>
    <col min="5" max="5" width="8.7109375" style="1" customWidth="1"/>
    <col min="6" max="6" width="16.421875" style="1" customWidth="1"/>
    <col min="7" max="7" width="90.421875" style="1" customWidth="1"/>
    <col min="8" max="8" width="12.28125" style="1" customWidth="1"/>
    <col min="9" max="9" width="8.28125" style="3" customWidth="1"/>
    <col min="10" max="14" width="12.140625" style="3" customWidth="1"/>
    <col min="15" max="15" width="13.8515625" style="3" customWidth="1"/>
    <col min="16" max="16" width="14.7109375" style="3" customWidth="1"/>
    <col min="17" max="17" width="11.421875" style="5" customWidth="1"/>
    <col min="18" max="20" width="10.57421875" style="5" customWidth="1"/>
    <col min="21" max="21" width="14.57421875" style="6" customWidth="1"/>
    <col min="22" max="22" width="15.57421875" style="6" customWidth="1"/>
    <col min="23" max="23" width="76.140625" style="6" customWidth="1"/>
    <col min="24" max="16384" width="11.421875" style="1" customWidth="1"/>
  </cols>
  <sheetData>
    <row r="1" spans="2:23" ht="15" customHeight="1">
      <c r="B1" s="63"/>
      <c r="C1" s="64"/>
      <c r="D1" s="67" t="s">
        <v>12</v>
      </c>
      <c r="E1" s="68"/>
      <c r="F1" s="68"/>
      <c r="G1" s="68"/>
      <c r="H1" s="68"/>
      <c r="I1" s="68"/>
      <c r="J1" s="68"/>
      <c r="K1" s="68"/>
      <c r="L1" s="68"/>
      <c r="M1" s="68"/>
      <c r="N1" s="68"/>
      <c r="O1" s="68"/>
      <c r="P1" s="68"/>
      <c r="Q1" s="68"/>
      <c r="R1" s="68"/>
      <c r="S1" s="68"/>
      <c r="T1" s="68"/>
      <c r="U1" s="68"/>
      <c r="V1" s="69"/>
      <c r="W1" s="7"/>
    </row>
    <row r="2" spans="2:23" ht="15" customHeight="1" thickBot="1">
      <c r="B2" s="65"/>
      <c r="C2" s="66"/>
      <c r="D2" s="70"/>
      <c r="E2" s="71"/>
      <c r="F2" s="71"/>
      <c r="G2" s="71"/>
      <c r="H2" s="71"/>
      <c r="I2" s="71"/>
      <c r="J2" s="71"/>
      <c r="K2" s="71"/>
      <c r="L2" s="71"/>
      <c r="M2" s="71"/>
      <c r="N2" s="71"/>
      <c r="O2" s="71"/>
      <c r="P2" s="71"/>
      <c r="Q2" s="71"/>
      <c r="R2" s="71"/>
      <c r="S2" s="71"/>
      <c r="T2" s="71"/>
      <c r="U2" s="71"/>
      <c r="V2" s="72"/>
      <c r="W2" s="7"/>
    </row>
    <row r="3" spans="2:23" ht="28.5" customHeight="1" thickBot="1">
      <c r="B3" s="65"/>
      <c r="C3" s="66"/>
      <c r="D3" s="59" t="s">
        <v>11</v>
      </c>
      <c r="E3" s="59"/>
      <c r="F3" s="59"/>
      <c r="G3" s="59"/>
      <c r="H3" s="59"/>
      <c r="I3" s="59"/>
      <c r="J3" s="59"/>
      <c r="K3" s="59"/>
      <c r="L3" s="59"/>
      <c r="M3" s="59"/>
      <c r="N3" s="59"/>
      <c r="O3" s="59"/>
      <c r="P3" s="59"/>
      <c r="Q3" s="59"/>
      <c r="R3" s="59"/>
      <c r="S3" s="59"/>
      <c r="T3" s="59"/>
      <c r="U3" s="59"/>
      <c r="V3" s="60"/>
      <c r="W3" s="7"/>
    </row>
    <row r="4" spans="2:23" ht="28.5" customHeight="1" thickBot="1">
      <c r="B4" s="65"/>
      <c r="C4" s="66"/>
      <c r="D4" s="71" t="s">
        <v>33</v>
      </c>
      <c r="E4" s="71"/>
      <c r="F4" s="71"/>
      <c r="G4" s="71"/>
      <c r="H4" s="71"/>
      <c r="I4" s="71"/>
      <c r="J4" s="71"/>
      <c r="K4" s="71"/>
      <c r="L4" s="71"/>
      <c r="M4" s="71"/>
      <c r="N4" s="71"/>
      <c r="O4" s="71"/>
      <c r="P4" s="71"/>
      <c r="Q4" s="71"/>
      <c r="R4" s="71"/>
      <c r="S4" s="71"/>
      <c r="T4" s="71"/>
      <c r="U4" s="71"/>
      <c r="V4" s="72"/>
      <c r="W4" s="7"/>
    </row>
    <row r="5" spans="2:23" ht="28.5" customHeight="1" thickBot="1">
      <c r="B5" s="65"/>
      <c r="C5" s="66"/>
      <c r="D5" s="67" t="s">
        <v>34</v>
      </c>
      <c r="E5" s="68"/>
      <c r="F5" s="68"/>
      <c r="G5" s="68"/>
      <c r="H5" s="68"/>
      <c r="I5" s="68"/>
      <c r="J5" s="68"/>
      <c r="K5" s="68"/>
      <c r="L5" s="68"/>
      <c r="M5" s="68"/>
      <c r="N5" s="68"/>
      <c r="O5" s="68"/>
      <c r="P5" s="68"/>
      <c r="Q5" s="68"/>
      <c r="R5" s="68"/>
      <c r="S5" s="68"/>
      <c r="T5" s="68"/>
      <c r="U5" s="68"/>
      <c r="V5" s="69"/>
      <c r="W5" s="7"/>
    </row>
    <row r="6" spans="2:23" ht="28.5" customHeight="1" thickBot="1">
      <c r="B6" s="44" t="s">
        <v>84</v>
      </c>
      <c r="C6" s="45"/>
      <c r="D6" s="45"/>
      <c r="E6" s="45"/>
      <c r="F6" s="45"/>
      <c r="G6" s="45"/>
      <c r="H6" s="45"/>
      <c r="I6" s="45"/>
      <c r="J6" s="45"/>
      <c r="K6" s="45"/>
      <c r="L6" s="45"/>
      <c r="M6" s="45"/>
      <c r="N6" s="45"/>
      <c r="O6" s="45"/>
      <c r="P6" s="45"/>
      <c r="Q6" s="45"/>
      <c r="R6" s="45"/>
      <c r="S6" s="45"/>
      <c r="T6" s="45"/>
      <c r="U6" s="45"/>
      <c r="V6" s="45"/>
      <c r="W6" s="46"/>
    </row>
    <row r="7" spans="2:23" ht="45.75" customHeight="1" thickBot="1">
      <c r="B7" s="8" t="s">
        <v>0</v>
      </c>
      <c r="C7" s="8" t="s">
        <v>1</v>
      </c>
      <c r="D7" s="9" t="s">
        <v>2</v>
      </c>
      <c r="E7" s="8" t="s">
        <v>3</v>
      </c>
      <c r="F7" s="9" t="s">
        <v>4</v>
      </c>
      <c r="G7" s="8" t="s">
        <v>5</v>
      </c>
      <c r="H7" s="10" t="s">
        <v>17</v>
      </c>
      <c r="I7" s="10" t="s">
        <v>18</v>
      </c>
      <c r="J7" s="9" t="s">
        <v>6</v>
      </c>
      <c r="K7" s="9" t="s">
        <v>7</v>
      </c>
      <c r="L7" s="9" t="s">
        <v>19</v>
      </c>
      <c r="M7" s="9" t="s">
        <v>20</v>
      </c>
      <c r="N7" s="9" t="s">
        <v>23</v>
      </c>
      <c r="O7" s="9" t="s">
        <v>21</v>
      </c>
      <c r="P7" s="11" t="s">
        <v>22</v>
      </c>
      <c r="Q7" s="12" t="s">
        <v>24</v>
      </c>
      <c r="R7" s="12" t="s">
        <v>25</v>
      </c>
      <c r="S7" s="12" t="s">
        <v>26</v>
      </c>
      <c r="T7" s="12" t="s">
        <v>27</v>
      </c>
      <c r="U7" s="13" t="s">
        <v>28</v>
      </c>
      <c r="V7" s="13" t="s">
        <v>29</v>
      </c>
      <c r="W7" s="13" t="s">
        <v>14</v>
      </c>
    </row>
    <row r="8" spans="2:23" ht="26.25" customHeight="1" thickBot="1">
      <c r="B8" s="44" t="s">
        <v>83</v>
      </c>
      <c r="C8" s="45"/>
      <c r="D8" s="45"/>
      <c r="E8" s="45"/>
      <c r="F8" s="45"/>
      <c r="G8" s="45"/>
      <c r="H8" s="45"/>
      <c r="I8" s="45"/>
      <c r="J8" s="45"/>
      <c r="K8" s="45"/>
      <c r="L8" s="45"/>
      <c r="M8" s="45"/>
      <c r="N8" s="45"/>
      <c r="O8" s="45"/>
      <c r="P8" s="45"/>
      <c r="Q8" s="45"/>
      <c r="R8" s="45"/>
      <c r="S8" s="45"/>
      <c r="T8" s="45"/>
      <c r="U8" s="45"/>
      <c r="V8" s="45"/>
      <c r="W8" s="46"/>
    </row>
    <row r="9" spans="2:23" ht="28.5" customHeight="1" thickBot="1">
      <c r="B9" s="14" t="s">
        <v>35</v>
      </c>
      <c r="C9" s="14" t="s">
        <v>35</v>
      </c>
      <c r="D9" s="15" t="s">
        <v>37</v>
      </c>
      <c r="E9" s="14">
        <v>1</v>
      </c>
      <c r="F9" s="14"/>
      <c r="G9" s="16" t="s">
        <v>85</v>
      </c>
      <c r="H9" s="17" t="s">
        <v>15</v>
      </c>
      <c r="I9" s="18">
        <v>624</v>
      </c>
      <c r="J9" s="19">
        <v>0.05</v>
      </c>
      <c r="K9" s="20">
        <v>0.05</v>
      </c>
      <c r="L9" s="19" t="s">
        <v>8</v>
      </c>
      <c r="M9" s="19" t="s">
        <v>8</v>
      </c>
      <c r="N9" s="21">
        <f aca="true" t="shared" si="0" ref="N9:N42">(365/12)</f>
        <v>30.416666666666668</v>
      </c>
      <c r="O9" s="19" t="s">
        <v>8</v>
      </c>
      <c r="P9" s="19" t="s">
        <v>8</v>
      </c>
      <c r="Q9" s="22">
        <f>(I9*J9)</f>
        <v>31.200000000000003</v>
      </c>
      <c r="R9" s="22">
        <f>(I9*K9)</f>
        <v>31.200000000000003</v>
      </c>
      <c r="S9" s="23">
        <f aca="true" t="shared" si="1" ref="S9">(Q9*N9)</f>
        <v>949.0000000000001</v>
      </c>
      <c r="T9" s="23">
        <f aca="true" t="shared" si="2" ref="T9">(R9*N9)</f>
        <v>949.0000000000001</v>
      </c>
      <c r="U9" s="23">
        <f aca="true" t="shared" si="3" ref="U9">(S9*12)</f>
        <v>11388.000000000002</v>
      </c>
      <c r="V9" s="23">
        <f aca="true" t="shared" si="4" ref="V9">(T9*12)</f>
        <v>11388.000000000002</v>
      </c>
      <c r="W9" s="24" t="s">
        <v>31</v>
      </c>
    </row>
    <row r="10" spans="2:23" ht="28.5" customHeight="1" thickBot="1">
      <c r="B10" s="14" t="s">
        <v>35</v>
      </c>
      <c r="C10" s="14" t="s">
        <v>35</v>
      </c>
      <c r="D10" s="15" t="s">
        <v>38</v>
      </c>
      <c r="E10" s="14">
        <v>1</v>
      </c>
      <c r="F10" s="14"/>
      <c r="G10" s="16" t="s">
        <v>86</v>
      </c>
      <c r="H10" s="17" t="s">
        <v>15</v>
      </c>
      <c r="I10" s="18">
        <v>1209</v>
      </c>
      <c r="J10" s="19">
        <v>0.05</v>
      </c>
      <c r="K10" s="20">
        <v>0.05</v>
      </c>
      <c r="L10" s="19" t="s">
        <v>8</v>
      </c>
      <c r="M10" s="19" t="s">
        <v>8</v>
      </c>
      <c r="N10" s="21">
        <f t="shared" si="0"/>
        <v>30.416666666666668</v>
      </c>
      <c r="O10" s="19" t="s">
        <v>8</v>
      </c>
      <c r="P10" s="19" t="s">
        <v>8</v>
      </c>
      <c r="Q10" s="22">
        <f>(I10*J10)</f>
        <v>60.45</v>
      </c>
      <c r="R10" s="22">
        <f>(I10*K10)</f>
        <v>60.45</v>
      </c>
      <c r="S10" s="23">
        <f aca="true" t="shared" si="5" ref="S10:S12">(Q10*N10)</f>
        <v>1838.6875000000002</v>
      </c>
      <c r="T10" s="23">
        <f aca="true" t="shared" si="6" ref="T10:T12">(R10*N10)</f>
        <v>1838.6875000000002</v>
      </c>
      <c r="U10" s="23">
        <f aca="true" t="shared" si="7" ref="U10:U12">(S10*12)</f>
        <v>22064.250000000004</v>
      </c>
      <c r="V10" s="23">
        <f aca="true" t="shared" si="8" ref="V10:V12">(T10*12)</f>
        <v>22064.250000000004</v>
      </c>
      <c r="W10" s="24" t="s">
        <v>31</v>
      </c>
    </row>
    <row r="11" spans="2:23" ht="28.5" customHeight="1" thickBot="1">
      <c r="B11" s="44" t="s">
        <v>81</v>
      </c>
      <c r="C11" s="45"/>
      <c r="D11" s="45"/>
      <c r="E11" s="45"/>
      <c r="F11" s="45"/>
      <c r="G11" s="45"/>
      <c r="H11" s="45"/>
      <c r="I11" s="45"/>
      <c r="J11" s="45"/>
      <c r="K11" s="45"/>
      <c r="L11" s="45"/>
      <c r="M11" s="45"/>
      <c r="N11" s="45"/>
      <c r="O11" s="45"/>
      <c r="P11" s="45"/>
      <c r="Q11" s="45"/>
      <c r="R11" s="45"/>
      <c r="S11" s="45"/>
      <c r="T11" s="45"/>
      <c r="U11" s="45"/>
      <c r="V11" s="45"/>
      <c r="W11" s="46"/>
    </row>
    <row r="12" spans="1:23" ht="28.5" customHeight="1" thickBot="1">
      <c r="A12" s="2"/>
      <c r="B12" s="14" t="s">
        <v>35</v>
      </c>
      <c r="C12" s="14" t="s">
        <v>35</v>
      </c>
      <c r="D12" s="15" t="s">
        <v>49</v>
      </c>
      <c r="E12" s="14">
        <v>1</v>
      </c>
      <c r="F12" s="14"/>
      <c r="G12" s="16" t="s">
        <v>63</v>
      </c>
      <c r="H12" s="25" t="s">
        <v>16</v>
      </c>
      <c r="I12" s="18" t="s">
        <v>8</v>
      </c>
      <c r="J12" s="19" t="s">
        <v>8</v>
      </c>
      <c r="K12" s="20" t="s">
        <v>8</v>
      </c>
      <c r="L12" s="19">
        <v>0.71</v>
      </c>
      <c r="M12" s="19">
        <v>24</v>
      </c>
      <c r="N12" s="22">
        <f t="shared" si="0"/>
        <v>30.416666666666668</v>
      </c>
      <c r="O12" s="14">
        <v>20</v>
      </c>
      <c r="P12" s="25">
        <v>11.51</v>
      </c>
      <c r="Q12" s="23">
        <f>(L12*O12*M12*0.0036)</f>
        <v>1.2268799999999997</v>
      </c>
      <c r="R12" s="23">
        <f>(L12*P12*M12*0.0036)</f>
        <v>0.7060694399999998</v>
      </c>
      <c r="S12" s="23">
        <f t="shared" si="5"/>
        <v>37.31759999999999</v>
      </c>
      <c r="T12" s="23">
        <f t="shared" si="6"/>
        <v>21.476278799999996</v>
      </c>
      <c r="U12" s="23">
        <f t="shared" si="7"/>
        <v>447.8111999999999</v>
      </c>
      <c r="V12" s="23">
        <f t="shared" si="8"/>
        <v>257.7153456</v>
      </c>
      <c r="W12" s="24" t="s">
        <v>52</v>
      </c>
    </row>
    <row r="13" spans="2:23" ht="28.5" customHeight="1" thickBot="1">
      <c r="B13" s="14" t="s">
        <v>35</v>
      </c>
      <c r="C13" s="14" t="s">
        <v>35</v>
      </c>
      <c r="D13" s="15" t="s">
        <v>46</v>
      </c>
      <c r="E13" s="14">
        <v>1</v>
      </c>
      <c r="F13" s="14"/>
      <c r="G13" s="75" t="s">
        <v>64</v>
      </c>
      <c r="H13" s="17" t="s">
        <v>16</v>
      </c>
      <c r="I13" s="18" t="s">
        <v>8</v>
      </c>
      <c r="J13" s="19" t="s">
        <v>8</v>
      </c>
      <c r="K13" s="20" t="s">
        <v>8</v>
      </c>
      <c r="L13" s="14">
        <v>0.404</v>
      </c>
      <c r="M13" s="14">
        <v>24</v>
      </c>
      <c r="N13" s="22">
        <v>30.42</v>
      </c>
      <c r="O13" s="14">
        <v>56</v>
      </c>
      <c r="P13" s="25">
        <v>125</v>
      </c>
      <c r="Q13" s="50">
        <f>(L13*O13*M13*0.0036)+(L14*O14*M14*0.0036)</f>
        <v>2.3504256000000003</v>
      </c>
      <c r="R13" s="47">
        <f>(L13*P13*M13*0.0036)+(L14*P14*M14*0.0036)</f>
        <v>6.64052256</v>
      </c>
      <c r="S13" s="50">
        <f>(Q13*N13)</f>
        <v>71.49994675200001</v>
      </c>
      <c r="T13" s="50">
        <f>(R13*N13)</f>
        <v>202.00469627520002</v>
      </c>
      <c r="U13" s="47">
        <f>(S13*12)</f>
        <v>857.9993610240001</v>
      </c>
      <c r="V13" s="47">
        <f>(T13*12)</f>
        <v>2424.0563553024003</v>
      </c>
      <c r="W13" s="49" t="s">
        <v>53</v>
      </c>
    </row>
    <row r="14" spans="2:23" ht="28.5" customHeight="1" thickBot="1">
      <c r="B14" s="14" t="s">
        <v>35</v>
      </c>
      <c r="C14" s="14" t="s">
        <v>35</v>
      </c>
      <c r="D14" s="15" t="s">
        <v>46</v>
      </c>
      <c r="E14" s="14">
        <v>1</v>
      </c>
      <c r="F14" s="14"/>
      <c r="G14" s="76"/>
      <c r="H14" s="17" t="s">
        <v>16</v>
      </c>
      <c r="I14" s="18" t="s">
        <v>8</v>
      </c>
      <c r="J14" s="19" t="s">
        <v>8</v>
      </c>
      <c r="K14" s="20" t="s">
        <v>8</v>
      </c>
      <c r="L14" s="14">
        <v>2.29</v>
      </c>
      <c r="M14" s="14">
        <v>24</v>
      </c>
      <c r="N14" s="22">
        <f t="shared" si="0"/>
        <v>30.416666666666668</v>
      </c>
      <c r="O14" s="14">
        <v>2</v>
      </c>
      <c r="P14" s="25">
        <v>11.51</v>
      </c>
      <c r="Q14" s="51"/>
      <c r="R14" s="48"/>
      <c r="S14" s="51"/>
      <c r="T14" s="51"/>
      <c r="U14" s="48"/>
      <c r="V14" s="48"/>
      <c r="W14" s="49"/>
    </row>
    <row r="15" spans="2:23" ht="28.5" customHeight="1" thickBot="1">
      <c r="B15" s="67" t="s">
        <v>9</v>
      </c>
      <c r="C15" s="68"/>
      <c r="D15" s="68"/>
      <c r="E15" s="68"/>
      <c r="F15" s="68"/>
      <c r="G15" s="68"/>
      <c r="H15" s="68"/>
      <c r="I15" s="68"/>
      <c r="J15" s="68"/>
      <c r="K15" s="68"/>
      <c r="L15" s="68"/>
      <c r="M15" s="68"/>
      <c r="N15" s="68"/>
      <c r="O15" s="68"/>
      <c r="P15" s="69"/>
      <c r="Q15" s="26">
        <f aca="true" t="shared" si="9" ref="Q15:U15">SUM(Q9:Q14)</f>
        <v>95.2273056</v>
      </c>
      <c r="R15" s="26">
        <f t="shared" si="9"/>
        <v>98.99659199999999</v>
      </c>
      <c r="S15" s="26">
        <f t="shared" si="9"/>
        <v>2896.5050467520005</v>
      </c>
      <c r="T15" s="26">
        <f t="shared" si="9"/>
        <v>3011.1684750752</v>
      </c>
      <c r="U15" s="26">
        <f t="shared" si="9"/>
        <v>34758.060561024</v>
      </c>
      <c r="V15" s="26">
        <f>SUM(V9:V14)</f>
        <v>36134.021700902405</v>
      </c>
      <c r="W15" s="27"/>
    </row>
    <row r="16" spans="2:23" ht="28.5" customHeight="1" thickBot="1">
      <c r="B16" s="44" t="s">
        <v>82</v>
      </c>
      <c r="C16" s="45"/>
      <c r="D16" s="45"/>
      <c r="E16" s="45"/>
      <c r="F16" s="45"/>
      <c r="G16" s="45"/>
      <c r="H16" s="45"/>
      <c r="I16" s="45"/>
      <c r="J16" s="45"/>
      <c r="K16" s="45"/>
      <c r="L16" s="45"/>
      <c r="M16" s="45"/>
      <c r="N16" s="45"/>
      <c r="O16" s="45"/>
      <c r="P16" s="45"/>
      <c r="Q16" s="45"/>
      <c r="R16" s="45"/>
      <c r="S16" s="45"/>
      <c r="T16" s="45"/>
      <c r="U16" s="45"/>
      <c r="V16" s="45"/>
      <c r="W16" s="46"/>
    </row>
    <row r="17" spans="2:23" ht="28.5" customHeight="1" thickBot="1">
      <c r="B17" s="55" t="s">
        <v>83</v>
      </c>
      <c r="C17" s="56"/>
      <c r="D17" s="56"/>
      <c r="E17" s="56"/>
      <c r="F17" s="56"/>
      <c r="G17" s="56"/>
      <c r="H17" s="56"/>
      <c r="I17" s="56"/>
      <c r="J17" s="56"/>
      <c r="K17" s="56"/>
      <c r="L17" s="56"/>
      <c r="M17" s="56"/>
      <c r="N17" s="56"/>
      <c r="O17" s="56"/>
      <c r="P17" s="56"/>
      <c r="Q17" s="56"/>
      <c r="R17" s="56"/>
      <c r="S17" s="56"/>
      <c r="T17" s="56"/>
      <c r="U17" s="56"/>
      <c r="V17" s="56"/>
      <c r="W17" s="57"/>
    </row>
    <row r="18" spans="2:23" ht="28.5" customHeight="1" thickBot="1">
      <c r="B18" s="28" t="s">
        <v>35</v>
      </c>
      <c r="C18" s="28" t="s">
        <v>35</v>
      </c>
      <c r="D18" s="29" t="s">
        <v>36</v>
      </c>
      <c r="E18" s="28">
        <v>2</v>
      </c>
      <c r="F18" s="28" t="s">
        <v>41</v>
      </c>
      <c r="G18" s="30" t="s">
        <v>87</v>
      </c>
      <c r="H18" s="31" t="s">
        <v>30</v>
      </c>
      <c r="I18" s="32" t="s">
        <v>8</v>
      </c>
      <c r="J18" s="33" t="s">
        <v>8</v>
      </c>
      <c r="K18" s="34" t="s">
        <v>8</v>
      </c>
      <c r="L18" s="33" t="s">
        <v>8</v>
      </c>
      <c r="M18" s="33" t="s">
        <v>8</v>
      </c>
      <c r="N18" s="33" t="s">
        <v>8</v>
      </c>
      <c r="O18" s="33" t="s">
        <v>8</v>
      </c>
      <c r="P18" s="33" t="s">
        <v>8</v>
      </c>
      <c r="Q18" s="35">
        <f>U18/365</f>
        <v>10.504109589041096</v>
      </c>
      <c r="R18" s="35">
        <f>V18/365</f>
        <v>10.504109589041096</v>
      </c>
      <c r="S18" s="33" t="s">
        <v>8</v>
      </c>
      <c r="T18" s="33" t="s">
        <v>8</v>
      </c>
      <c r="U18" s="35">
        <v>3834</v>
      </c>
      <c r="V18" s="35">
        <v>3834</v>
      </c>
      <c r="W18" s="36" t="s">
        <v>13</v>
      </c>
    </row>
    <row r="19" spans="2:23" ht="28.5" customHeight="1" thickBot="1">
      <c r="B19" s="14" t="s">
        <v>35</v>
      </c>
      <c r="C19" s="14" t="s">
        <v>35</v>
      </c>
      <c r="D19" s="37" t="s">
        <v>32</v>
      </c>
      <c r="E19" s="14">
        <v>2</v>
      </c>
      <c r="F19" s="14"/>
      <c r="G19" s="16" t="s">
        <v>91</v>
      </c>
      <c r="H19" s="17" t="s">
        <v>15</v>
      </c>
      <c r="I19" s="18">
        <v>5492</v>
      </c>
      <c r="J19" s="19">
        <v>0.05</v>
      </c>
      <c r="K19" s="20">
        <v>0.05</v>
      </c>
      <c r="L19" s="19" t="s">
        <v>8</v>
      </c>
      <c r="M19" s="19" t="s">
        <v>8</v>
      </c>
      <c r="N19" s="19">
        <v>30.42</v>
      </c>
      <c r="O19" s="19" t="s">
        <v>8</v>
      </c>
      <c r="P19" s="19" t="s">
        <v>8</v>
      </c>
      <c r="Q19" s="22">
        <f>(I19*J19)</f>
        <v>274.6</v>
      </c>
      <c r="R19" s="22">
        <f>(I19*K19)</f>
        <v>274.6</v>
      </c>
      <c r="S19" s="23">
        <f aca="true" t="shared" si="10" ref="S19">(Q19*N19)</f>
        <v>8353.332</v>
      </c>
      <c r="T19" s="23">
        <f aca="true" t="shared" si="11" ref="T19">(R19*N19)</f>
        <v>8353.332</v>
      </c>
      <c r="U19" s="23">
        <f aca="true" t="shared" si="12" ref="U19">(S19*12)</f>
        <v>100239.984</v>
      </c>
      <c r="V19" s="23">
        <f aca="true" t="shared" si="13" ref="V19">(T19*12)</f>
        <v>100239.984</v>
      </c>
      <c r="W19" s="24" t="s">
        <v>31</v>
      </c>
    </row>
    <row r="20" spans="2:23" ht="28.5" customHeight="1" thickBot="1">
      <c r="B20" s="14" t="s">
        <v>35</v>
      </c>
      <c r="C20" s="14" t="s">
        <v>35</v>
      </c>
      <c r="D20" s="37" t="s">
        <v>39</v>
      </c>
      <c r="E20" s="14">
        <v>2</v>
      </c>
      <c r="F20" s="14"/>
      <c r="G20" s="38" t="s">
        <v>88</v>
      </c>
      <c r="H20" s="17" t="s">
        <v>15</v>
      </c>
      <c r="I20" s="18">
        <v>1398</v>
      </c>
      <c r="J20" s="19">
        <v>0.05</v>
      </c>
      <c r="K20" s="20">
        <v>0.05</v>
      </c>
      <c r="L20" s="19" t="s">
        <v>8</v>
      </c>
      <c r="M20" s="19" t="s">
        <v>8</v>
      </c>
      <c r="N20" s="19">
        <v>30.42</v>
      </c>
      <c r="O20" s="19" t="s">
        <v>8</v>
      </c>
      <c r="P20" s="19" t="s">
        <v>8</v>
      </c>
      <c r="Q20" s="22">
        <f>(I20*J20)</f>
        <v>69.9</v>
      </c>
      <c r="R20" s="22">
        <f>(I20*K20)</f>
        <v>69.9</v>
      </c>
      <c r="S20" s="23">
        <f aca="true" t="shared" si="14" ref="S20:S22">(Q20*N20)</f>
        <v>2126.358</v>
      </c>
      <c r="T20" s="23">
        <f aca="true" t="shared" si="15" ref="T20:T22">(R20*N20)</f>
        <v>2126.358</v>
      </c>
      <c r="U20" s="23">
        <f aca="true" t="shared" si="16" ref="U20:U22">(S20*12)</f>
        <v>25516.296000000002</v>
      </c>
      <c r="V20" s="23">
        <f aca="true" t="shared" si="17" ref="V20:V22">(T20*12)</f>
        <v>25516.296000000002</v>
      </c>
      <c r="W20" s="24" t="s">
        <v>31</v>
      </c>
    </row>
    <row r="21" spans="2:23" ht="39" thickBot="1">
      <c r="B21" s="14" t="s">
        <v>35</v>
      </c>
      <c r="C21" s="14" t="s">
        <v>35</v>
      </c>
      <c r="D21" s="37" t="s">
        <v>40</v>
      </c>
      <c r="E21" s="14">
        <v>2</v>
      </c>
      <c r="F21" s="14"/>
      <c r="G21" s="73" t="s">
        <v>89</v>
      </c>
      <c r="H21" s="17" t="s">
        <v>16</v>
      </c>
      <c r="I21" s="18" t="s">
        <v>8</v>
      </c>
      <c r="J21" s="19" t="s">
        <v>8</v>
      </c>
      <c r="K21" s="20" t="s">
        <v>8</v>
      </c>
      <c r="L21" s="19">
        <v>2.14</v>
      </c>
      <c r="M21" s="19">
        <v>24</v>
      </c>
      <c r="N21" s="21">
        <f t="shared" si="0"/>
        <v>30.416666666666668</v>
      </c>
      <c r="O21" s="19">
        <v>2214</v>
      </c>
      <c r="P21" s="20">
        <v>870</v>
      </c>
      <c r="Q21" s="23">
        <f>(L21*O21*M21*0.0036)</f>
        <v>409.35974400000003</v>
      </c>
      <c r="R21" s="23">
        <f>(L21*P21*M21*0.0036)</f>
        <v>160.85952</v>
      </c>
      <c r="S21" s="23">
        <f t="shared" si="14"/>
        <v>12451.358880000002</v>
      </c>
      <c r="T21" s="23">
        <f t="shared" si="15"/>
        <v>4892.8104</v>
      </c>
      <c r="U21" s="23">
        <f t="shared" si="16"/>
        <v>149416.30656000003</v>
      </c>
      <c r="V21" s="23">
        <f t="shared" si="17"/>
        <v>58713.7248</v>
      </c>
      <c r="W21" s="49" t="s">
        <v>42</v>
      </c>
    </row>
    <row r="22" spans="2:23" ht="28.5" customHeight="1" thickBot="1">
      <c r="B22" s="14" t="s">
        <v>35</v>
      </c>
      <c r="C22" s="14" t="s">
        <v>35</v>
      </c>
      <c r="D22" s="37" t="s">
        <v>54</v>
      </c>
      <c r="E22" s="14">
        <v>2</v>
      </c>
      <c r="F22" s="14"/>
      <c r="G22" s="74"/>
      <c r="H22" s="17" t="s">
        <v>16</v>
      </c>
      <c r="I22" s="18" t="s">
        <v>8</v>
      </c>
      <c r="J22" s="19" t="s">
        <v>8</v>
      </c>
      <c r="K22" s="20" t="s">
        <v>8</v>
      </c>
      <c r="L22" s="19">
        <v>0.28</v>
      </c>
      <c r="M22" s="19">
        <v>24</v>
      </c>
      <c r="N22" s="21">
        <v>30.42</v>
      </c>
      <c r="O22" s="19">
        <v>609</v>
      </c>
      <c r="P22" s="20">
        <v>453</v>
      </c>
      <c r="Q22" s="23">
        <f>(L22*O22*M22*0.0036)</f>
        <v>14.732928000000001</v>
      </c>
      <c r="R22" s="23">
        <f>(L22*P22*M22*0.0036)</f>
        <v>10.958976000000002</v>
      </c>
      <c r="S22" s="23">
        <f t="shared" si="14"/>
        <v>448.17566976000006</v>
      </c>
      <c r="T22" s="23">
        <f t="shared" si="15"/>
        <v>333.37204992000005</v>
      </c>
      <c r="U22" s="23">
        <f t="shared" si="16"/>
        <v>5378.1080371200005</v>
      </c>
      <c r="V22" s="23">
        <f t="shared" si="17"/>
        <v>4000.4645990400004</v>
      </c>
      <c r="W22" s="49"/>
    </row>
    <row r="23" spans="2:23" ht="28.5" customHeight="1" thickBot="1">
      <c r="B23" s="14" t="s">
        <v>35</v>
      </c>
      <c r="C23" s="14" t="s">
        <v>35</v>
      </c>
      <c r="D23" s="37"/>
      <c r="E23" s="14">
        <v>2</v>
      </c>
      <c r="F23" s="17"/>
      <c r="G23" s="38" t="s">
        <v>90</v>
      </c>
      <c r="H23" s="25" t="s">
        <v>15</v>
      </c>
      <c r="I23" s="18">
        <v>763</v>
      </c>
      <c r="J23" s="19">
        <v>0.05</v>
      </c>
      <c r="K23" s="20">
        <v>0.05</v>
      </c>
      <c r="L23" s="19" t="s">
        <v>8</v>
      </c>
      <c r="M23" s="19" t="s">
        <v>8</v>
      </c>
      <c r="N23" s="21">
        <f t="shared" si="0"/>
        <v>30.416666666666668</v>
      </c>
      <c r="O23" s="19" t="s">
        <v>8</v>
      </c>
      <c r="P23" s="20" t="s">
        <v>8</v>
      </c>
      <c r="Q23" s="22">
        <f>(I23*J23)</f>
        <v>38.15</v>
      </c>
      <c r="R23" s="22">
        <f>(I23*K23)</f>
        <v>38.15</v>
      </c>
      <c r="S23" s="23">
        <f aca="true" t="shared" si="18" ref="S23:S25">(Q23*N23)</f>
        <v>1160.3958333333333</v>
      </c>
      <c r="T23" s="23">
        <f aca="true" t="shared" si="19" ref="T23:T25">(R23*N23)</f>
        <v>1160.3958333333333</v>
      </c>
      <c r="U23" s="23">
        <f aca="true" t="shared" si="20" ref="U23:U25">(S23*12)</f>
        <v>13924.75</v>
      </c>
      <c r="V23" s="23">
        <f aca="true" t="shared" si="21" ref="V23:V25">(T23*12)</f>
        <v>13924.75</v>
      </c>
      <c r="W23" s="24" t="s">
        <v>31</v>
      </c>
    </row>
    <row r="24" spans="2:23" ht="28.5" customHeight="1" thickBot="1">
      <c r="B24" s="52" t="s">
        <v>81</v>
      </c>
      <c r="C24" s="53"/>
      <c r="D24" s="53"/>
      <c r="E24" s="53"/>
      <c r="F24" s="53"/>
      <c r="G24" s="53"/>
      <c r="H24" s="53"/>
      <c r="I24" s="53"/>
      <c r="J24" s="53"/>
      <c r="K24" s="53"/>
      <c r="L24" s="53"/>
      <c r="M24" s="53"/>
      <c r="N24" s="53"/>
      <c r="O24" s="53"/>
      <c r="P24" s="53"/>
      <c r="Q24" s="53"/>
      <c r="R24" s="53"/>
      <c r="S24" s="53"/>
      <c r="T24" s="53"/>
      <c r="U24" s="53"/>
      <c r="V24" s="53"/>
      <c r="W24" s="54"/>
    </row>
    <row r="25" spans="2:23" ht="28.5" customHeight="1" thickBot="1">
      <c r="B25" s="61" t="s">
        <v>35</v>
      </c>
      <c r="C25" s="14" t="s">
        <v>35</v>
      </c>
      <c r="D25" s="37" t="s">
        <v>55</v>
      </c>
      <c r="E25" s="14">
        <v>2</v>
      </c>
      <c r="F25" s="14"/>
      <c r="G25" s="75" t="s">
        <v>65</v>
      </c>
      <c r="H25" s="17" t="s">
        <v>16</v>
      </c>
      <c r="I25" s="18" t="s">
        <v>8</v>
      </c>
      <c r="J25" s="19" t="s">
        <v>8</v>
      </c>
      <c r="K25" s="20" t="s">
        <v>8</v>
      </c>
      <c r="L25" s="19">
        <v>0.17</v>
      </c>
      <c r="M25" s="14">
        <v>24</v>
      </c>
      <c r="N25" s="22">
        <f t="shared" si="0"/>
        <v>30.416666666666668</v>
      </c>
      <c r="O25" s="14">
        <v>82</v>
      </c>
      <c r="P25" s="25">
        <v>30</v>
      </c>
      <c r="Q25" s="50">
        <f>(L25*O25*M25*0.0036)+(L26*O26*M26*0.0036)</f>
        <v>2.0628864</v>
      </c>
      <c r="R25" s="50">
        <f>(L25*P25*M25*0.0036)+(L26*P26*M26*0.0036)</f>
        <v>0.7019136</v>
      </c>
      <c r="S25" s="50">
        <f t="shared" si="18"/>
        <v>62.746128000000006</v>
      </c>
      <c r="T25" s="50">
        <f t="shared" si="19"/>
        <v>21.349872</v>
      </c>
      <c r="U25" s="47">
        <f t="shared" si="20"/>
        <v>752.9535360000001</v>
      </c>
      <c r="V25" s="47">
        <f t="shared" si="21"/>
        <v>256.198464</v>
      </c>
      <c r="W25" s="49" t="s">
        <v>43</v>
      </c>
    </row>
    <row r="26" spans="2:23" ht="28.5" customHeight="1" thickBot="1">
      <c r="B26" s="62"/>
      <c r="C26" s="14" t="s">
        <v>35</v>
      </c>
      <c r="D26" s="37" t="s">
        <v>55</v>
      </c>
      <c r="E26" s="14">
        <v>2</v>
      </c>
      <c r="F26" s="14"/>
      <c r="G26" s="76"/>
      <c r="H26" s="17" t="s">
        <v>16</v>
      </c>
      <c r="I26" s="18" t="s">
        <v>8</v>
      </c>
      <c r="J26" s="19" t="s">
        <v>8</v>
      </c>
      <c r="K26" s="20" t="s">
        <v>8</v>
      </c>
      <c r="L26" s="19">
        <v>0.216</v>
      </c>
      <c r="M26" s="14">
        <v>24</v>
      </c>
      <c r="N26" s="22">
        <f t="shared" si="0"/>
        <v>30.416666666666668</v>
      </c>
      <c r="O26" s="19">
        <v>46</v>
      </c>
      <c r="P26" s="20">
        <v>14</v>
      </c>
      <c r="Q26" s="51"/>
      <c r="R26" s="51"/>
      <c r="S26" s="51"/>
      <c r="T26" s="51"/>
      <c r="U26" s="48"/>
      <c r="V26" s="48"/>
      <c r="W26" s="49"/>
    </row>
    <row r="27" spans="2:23" ht="28.5" customHeight="1" thickBot="1">
      <c r="B27" s="14" t="s">
        <v>35</v>
      </c>
      <c r="C27" s="14" t="s">
        <v>35</v>
      </c>
      <c r="D27" s="37" t="s">
        <v>45</v>
      </c>
      <c r="E27" s="14">
        <v>2</v>
      </c>
      <c r="F27" s="14" t="s">
        <v>41</v>
      </c>
      <c r="G27" s="39" t="s">
        <v>65</v>
      </c>
      <c r="H27" s="17" t="s">
        <v>16</v>
      </c>
      <c r="I27" s="18" t="s">
        <v>8</v>
      </c>
      <c r="J27" s="19" t="s">
        <v>8</v>
      </c>
      <c r="K27" s="20" t="s">
        <v>8</v>
      </c>
      <c r="L27" s="19">
        <v>22.1</v>
      </c>
      <c r="M27" s="19">
        <v>8</v>
      </c>
      <c r="N27" s="21">
        <v>30.42</v>
      </c>
      <c r="O27" s="19">
        <v>27</v>
      </c>
      <c r="P27" s="20">
        <v>30</v>
      </c>
      <c r="Q27" s="22">
        <f aca="true" t="shared" si="22" ref="Q27">(L27*O27*M27*0.0036)</f>
        <v>17.18496</v>
      </c>
      <c r="R27" s="22">
        <f aca="true" t="shared" si="23" ref="R27">(L27*P27*M27*0.0036)</f>
        <v>19.0944</v>
      </c>
      <c r="S27" s="22">
        <f aca="true" t="shared" si="24" ref="S27">(Q27*N27)</f>
        <v>522.7664832</v>
      </c>
      <c r="T27" s="22">
        <f aca="true" t="shared" si="25" ref="T27">(R27*N27)</f>
        <v>580.8516480000001</v>
      </c>
      <c r="U27" s="23">
        <f aca="true" t="shared" si="26" ref="U27">(S27*12)</f>
        <v>6273.1977984000005</v>
      </c>
      <c r="V27" s="23">
        <f aca="true" t="shared" si="27" ref="V27">(T27*12)</f>
        <v>6970.219776000001</v>
      </c>
      <c r="W27" s="24" t="s">
        <v>44</v>
      </c>
    </row>
    <row r="28" spans="2:23" ht="28.5" customHeight="1" thickBot="1">
      <c r="B28" s="14" t="s">
        <v>35</v>
      </c>
      <c r="C28" s="14" t="s">
        <v>35</v>
      </c>
      <c r="D28" s="37" t="s">
        <v>56</v>
      </c>
      <c r="E28" s="14">
        <v>2</v>
      </c>
      <c r="F28" s="14"/>
      <c r="G28" s="16" t="s">
        <v>66</v>
      </c>
      <c r="H28" s="17" t="s">
        <v>15</v>
      </c>
      <c r="I28" s="18">
        <v>1050</v>
      </c>
      <c r="J28" s="19">
        <v>0.0004</v>
      </c>
      <c r="K28" s="20">
        <v>0.0008</v>
      </c>
      <c r="L28" s="19" t="s">
        <v>8</v>
      </c>
      <c r="M28" s="19" t="s">
        <v>8</v>
      </c>
      <c r="N28" s="22">
        <f t="shared" si="0"/>
        <v>30.416666666666668</v>
      </c>
      <c r="O28" s="19" t="s">
        <v>8</v>
      </c>
      <c r="P28" s="20" t="s">
        <v>8</v>
      </c>
      <c r="Q28" s="22">
        <f>(I28*J28)</f>
        <v>0.42000000000000004</v>
      </c>
      <c r="R28" s="22">
        <f>(I28*K28)</f>
        <v>0.8400000000000001</v>
      </c>
      <c r="S28" s="23">
        <f aca="true" t="shared" si="28" ref="S28">(Q28*N28)</f>
        <v>12.775000000000002</v>
      </c>
      <c r="T28" s="23">
        <f aca="true" t="shared" si="29" ref="T28">(R28*N28)</f>
        <v>25.550000000000004</v>
      </c>
      <c r="U28" s="23">
        <f aca="true" t="shared" si="30" ref="U28">(S28*12)</f>
        <v>153.3</v>
      </c>
      <c r="V28" s="23">
        <f aca="true" t="shared" si="31" ref="V28">(T28*12)</f>
        <v>306.6</v>
      </c>
      <c r="W28" s="40" t="s">
        <v>51</v>
      </c>
    </row>
    <row r="29" spans="1:23" ht="28.5" customHeight="1" thickBot="1">
      <c r="A29" s="2"/>
      <c r="B29" s="14" t="s">
        <v>35</v>
      </c>
      <c r="C29" s="14" t="s">
        <v>35</v>
      </c>
      <c r="D29" s="37" t="s">
        <v>47</v>
      </c>
      <c r="E29" s="14">
        <v>2</v>
      </c>
      <c r="F29" s="14"/>
      <c r="G29" s="41" t="s">
        <v>67</v>
      </c>
      <c r="H29" s="17" t="s">
        <v>15</v>
      </c>
      <c r="I29" s="18">
        <v>1500</v>
      </c>
      <c r="J29" s="19">
        <v>0.0004</v>
      </c>
      <c r="K29" s="20">
        <v>0.0008</v>
      </c>
      <c r="L29" s="19" t="s">
        <v>8</v>
      </c>
      <c r="M29" s="19" t="s">
        <v>8</v>
      </c>
      <c r="N29" s="22">
        <f t="shared" si="0"/>
        <v>30.416666666666668</v>
      </c>
      <c r="O29" s="19" t="s">
        <v>8</v>
      </c>
      <c r="P29" s="20" t="s">
        <v>8</v>
      </c>
      <c r="Q29" s="22">
        <f aca="true" t="shared" si="32" ref="Q29:Q42">(I29*J29)</f>
        <v>0.6</v>
      </c>
      <c r="R29" s="22">
        <f aca="true" t="shared" si="33" ref="R29:R42">(I29*K29)</f>
        <v>1.2</v>
      </c>
      <c r="S29" s="23">
        <f aca="true" t="shared" si="34" ref="S29:S42">(Q29*N29)</f>
        <v>18.25</v>
      </c>
      <c r="T29" s="23">
        <f aca="true" t="shared" si="35" ref="T29:T42">(R29*N29)</f>
        <v>36.5</v>
      </c>
      <c r="U29" s="23">
        <f aca="true" t="shared" si="36" ref="U29:U42">(S29*12)</f>
        <v>219</v>
      </c>
      <c r="V29" s="23">
        <f aca="true" t="shared" si="37" ref="V29:V42">(T29*12)</f>
        <v>438</v>
      </c>
      <c r="W29" s="40" t="s">
        <v>51</v>
      </c>
    </row>
    <row r="30" spans="1:23" ht="28.5" customHeight="1" thickBot="1">
      <c r="A30" s="2"/>
      <c r="B30" s="14" t="s">
        <v>35</v>
      </c>
      <c r="C30" s="14" t="s">
        <v>35</v>
      </c>
      <c r="D30" s="37" t="s">
        <v>57</v>
      </c>
      <c r="E30" s="14">
        <v>2</v>
      </c>
      <c r="F30" s="14"/>
      <c r="G30" s="16" t="s">
        <v>68</v>
      </c>
      <c r="H30" s="25" t="s">
        <v>15</v>
      </c>
      <c r="I30" s="18">
        <v>4560</v>
      </c>
      <c r="J30" s="19">
        <v>0.0004</v>
      </c>
      <c r="K30" s="20">
        <v>0.0008</v>
      </c>
      <c r="L30" s="19" t="s">
        <v>8</v>
      </c>
      <c r="M30" s="19" t="s">
        <v>8</v>
      </c>
      <c r="N30" s="22">
        <f t="shared" si="0"/>
        <v>30.416666666666668</v>
      </c>
      <c r="O30" s="19" t="s">
        <v>8</v>
      </c>
      <c r="P30" s="20" t="s">
        <v>8</v>
      </c>
      <c r="Q30" s="22">
        <f t="shared" si="32"/>
        <v>1.824</v>
      </c>
      <c r="R30" s="22">
        <f t="shared" si="33"/>
        <v>3.648</v>
      </c>
      <c r="S30" s="23">
        <f t="shared" si="34"/>
        <v>55.480000000000004</v>
      </c>
      <c r="T30" s="23">
        <f t="shared" si="35"/>
        <v>110.96000000000001</v>
      </c>
      <c r="U30" s="23">
        <f t="shared" si="36"/>
        <v>665.76</v>
      </c>
      <c r="V30" s="23">
        <f t="shared" si="37"/>
        <v>1331.52</v>
      </c>
      <c r="W30" s="24" t="s">
        <v>51</v>
      </c>
    </row>
    <row r="31" spans="1:23" ht="28.5" customHeight="1" thickBot="1">
      <c r="A31" s="2"/>
      <c r="B31" s="14" t="s">
        <v>35</v>
      </c>
      <c r="C31" s="14" t="s">
        <v>35</v>
      </c>
      <c r="D31" s="37" t="s">
        <v>48</v>
      </c>
      <c r="E31" s="14">
        <v>2</v>
      </c>
      <c r="F31" s="14"/>
      <c r="G31" s="41" t="s">
        <v>69</v>
      </c>
      <c r="H31" s="25" t="s">
        <v>15</v>
      </c>
      <c r="I31" s="18">
        <v>2281.2</v>
      </c>
      <c r="J31" s="19">
        <v>0.0004</v>
      </c>
      <c r="K31" s="20">
        <v>0.0008</v>
      </c>
      <c r="L31" s="19" t="s">
        <v>8</v>
      </c>
      <c r="M31" s="19" t="s">
        <v>8</v>
      </c>
      <c r="N31" s="22">
        <f t="shared" si="0"/>
        <v>30.416666666666668</v>
      </c>
      <c r="O31" s="19" t="s">
        <v>8</v>
      </c>
      <c r="P31" s="20" t="s">
        <v>8</v>
      </c>
      <c r="Q31" s="22">
        <f t="shared" si="32"/>
        <v>0.91248</v>
      </c>
      <c r="R31" s="22">
        <f t="shared" si="33"/>
        <v>1.82496</v>
      </c>
      <c r="S31" s="23">
        <f t="shared" si="34"/>
        <v>27.7546</v>
      </c>
      <c r="T31" s="23">
        <f t="shared" si="35"/>
        <v>55.5092</v>
      </c>
      <c r="U31" s="23">
        <f t="shared" si="36"/>
        <v>333.0552</v>
      </c>
      <c r="V31" s="23">
        <f t="shared" si="37"/>
        <v>666.1104</v>
      </c>
      <c r="W31" s="24" t="s">
        <v>51</v>
      </c>
    </row>
    <row r="32" spans="1:23" ht="28.5" customHeight="1" thickBot="1">
      <c r="A32" s="2"/>
      <c r="B32" s="14" t="s">
        <v>35</v>
      </c>
      <c r="C32" s="14" t="s">
        <v>35</v>
      </c>
      <c r="D32" s="37" t="s">
        <v>48</v>
      </c>
      <c r="E32" s="14">
        <v>2</v>
      </c>
      <c r="F32" s="14"/>
      <c r="G32" s="16" t="s">
        <v>70</v>
      </c>
      <c r="H32" s="25" t="s">
        <v>15</v>
      </c>
      <c r="I32" s="18">
        <v>944</v>
      </c>
      <c r="J32" s="19">
        <v>0.0004</v>
      </c>
      <c r="K32" s="20">
        <v>0.0008</v>
      </c>
      <c r="L32" s="19" t="s">
        <v>8</v>
      </c>
      <c r="M32" s="19" t="s">
        <v>8</v>
      </c>
      <c r="N32" s="22">
        <f t="shared" si="0"/>
        <v>30.416666666666668</v>
      </c>
      <c r="O32" s="19" t="s">
        <v>8</v>
      </c>
      <c r="P32" s="20" t="s">
        <v>8</v>
      </c>
      <c r="Q32" s="22">
        <f t="shared" si="32"/>
        <v>0.3776</v>
      </c>
      <c r="R32" s="22">
        <f t="shared" si="33"/>
        <v>0.7552</v>
      </c>
      <c r="S32" s="23">
        <f t="shared" si="34"/>
        <v>11.485333333333333</v>
      </c>
      <c r="T32" s="23">
        <f t="shared" si="35"/>
        <v>22.970666666666666</v>
      </c>
      <c r="U32" s="23">
        <f t="shared" si="36"/>
        <v>137.824</v>
      </c>
      <c r="V32" s="23">
        <f t="shared" si="37"/>
        <v>275.648</v>
      </c>
      <c r="W32" s="24" t="s">
        <v>51</v>
      </c>
    </row>
    <row r="33" spans="1:23" ht="28.5" customHeight="1" thickBot="1">
      <c r="A33" s="2"/>
      <c r="B33" s="14" t="s">
        <v>35</v>
      </c>
      <c r="C33" s="14" t="s">
        <v>35</v>
      </c>
      <c r="D33" s="37" t="s">
        <v>48</v>
      </c>
      <c r="E33" s="14">
        <v>2</v>
      </c>
      <c r="F33" s="14"/>
      <c r="G33" s="41" t="s">
        <v>71</v>
      </c>
      <c r="H33" s="25" t="s">
        <v>15</v>
      </c>
      <c r="I33" s="18">
        <v>320</v>
      </c>
      <c r="J33" s="19">
        <v>0.0004</v>
      </c>
      <c r="K33" s="20">
        <v>0.0008</v>
      </c>
      <c r="L33" s="19" t="s">
        <v>8</v>
      </c>
      <c r="M33" s="19" t="s">
        <v>8</v>
      </c>
      <c r="N33" s="22">
        <f t="shared" si="0"/>
        <v>30.416666666666668</v>
      </c>
      <c r="O33" s="19" t="s">
        <v>8</v>
      </c>
      <c r="P33" s="20" t="s">
        <v>8</v>
      </c>
      <c r="Q33" s="22">
        <f t="shared" si="32"/>
        <v>0.128</v>
      </c>
      <c r="R33" s="22">
        <f t="shared" si="33"/>
        <v>0.256</v>
      </c>
      <c r="S33" s="23">
        <f t="shared" si="34"/>
        <v>3.8933333333333335</v>
      </c>
      <c r="T33" s="23">
        <f t="shared" si="35"/>
        <v>7.786666666666667</v>
      </c>
      <c r="U33" s="23">
        <f t="shared" si="36"/>
        <v>46.72</v>
      </c>
      <c r="V33" s="23">
        <f t="shared" si="37"/>
        <v>93.44</v>
      </c>
      <c r="W33" s="24" t="s">
        <v>51</v>
      </c>
    </row>
    <row r="34" spans="1:23" ht="28.5" customHeight="1" thickBot="1">
      <c r="A34" s="2"/>
      <c r="B34" s="14" t="s">
        <v>35</v>
      </c>
      <c r="C34" s="14" t="s">
        <v>35</v>
      </c>
      <c r="D34" s="37" t="s">
        <v>48</v>
      </c>
      <c r="E34" s="14">
        <v>2</v>
      </c>
      <c r="F34" s="14"/>
      <c r="G34" s="16" t="s">
        <v>72</v>
      </c>
      <c r="H34" s="25" t="s">
        <v>15</v>
      </c>
      <c r="I34" s="18">
        <v>204</v>
      </c>
      <c r="J34" s="19">
        <v>0.0004</v>
      </c>
      <c r="K34" s="20">
        <v>0.0008</v>
      </c>
      <c r="L34" s="19" t="s">
        <v>8</v>
      </c>
      <c r="M34" s="19" t="s">
        <v>8</v>
      </c>
      <c r="N34" s="22">
        <f t="shared" si="0"/>
        <v>30.416666666666668</v>
      </c>
      <c r="O34" s="19" t="s">
        <v>8</v>
      </c>
      <c r="P34" s="20" t="s">
        <v>8</v>
      </c>
      <c r="Q34" s="22">
        <f t="shared" si="32"/>
        <v>0.0816</v>
      </c>
      <c r="R34" s="22">
        <f t="shared" si="33"/>
        <v>0.1632</v>
      </c>
      <c r="S34" s="23">
        <f t="shared" si="34"/>
        <v>2.482</v>
      </c>
      <c r="T34" s="23">
        <f t="shared" si="35"/>
        <v>4.964</v>
      </c>
      <c r="U34" s="23">
        <f t="shared" si="36"/>
        <v>29.784000000000002</v>
      </c>
      <c r="V34" s="23">
        <f t="shared" si="37"/>
        <v>59.568000000000005</v>
      </c>
      <c r="W34" s="24" t="s">
        <v>51</v>
      </c>
    </row>
    <row r="35" spans="1:23" ht="28.5" customHeight="1" thickBot="1">
      <c r="A35" s="2"/>
      <c r="B35" s="14" t="s">
        <v>35</v>
      </c>
      <c r="C35" s="14" t="s">
        <v>35</v>
      </c>
      <c r="D35" s="37" t="s">
        <v>58</v>
      </c>
      <c r="E35" s="14">
        <v>2</v>
      </c>
      <c r="F35" s="14"/>
      <c r="G35" s="41" t="s">
        <v>73</v>
      </c>
      <c r="H35" s="25" t="s">
        <v>15</v>
      </c>
      <c r="I35" s="18">
        <v>645</v>
      </c>
      <c r="J35" s="19">
        <v>0.0004</v>
      </c>
      <c r="K35" s="20">
        <v>0.0008</v>
      </c>
      <c r="L35" s="19" t="s">
        <v>8</v>
      </c>
      <c r="M35" s="19" t="s">
        <v>8</v>
      </c>
      <c r="N35" s="22">
        <f t="shared" si="0"/>
        <v>30.416666666666668</v>
      </c>
      <c r="O35" s="19" t="s">
        <v>8</v>
      </c>
      <c r="P35" s="20" t="s">
        <v>8</v>
      </c>
      <c r="Q35" s="22">
        <f t="shared" si="32"/>
        <v>0.258</v>
      </c>
      <c r="R35" s="22">
        <f t="shared" si="33"/>
        <v>0.516</v>
      </c>
      <c r="S35" s="23">
        <f t="shared" si="34"/>
        <v>7.8475</v>
      </c>
      <c r="T35" s="23">
        <f t="shared" si="35"/>
        <v>15.695</v>
      </c>
      <c r="U35" s="23">
        <f t="shared" si="36"/>
        <v>94.17</v>
      </c>
      <c r="V35" s="23">
        <f t="shared" si="37"/>
        <v>188.34</v>
      </c>
      <c r="W35" s="24" t="s">
        <v>51</v>
      </c>
    </row>
    <row r="36" spans="1:23" ht="28.5" customHeight="1" thickBot="1">
      <c r="A36" s="2"/>
      <c r="B36" s="14" t="s">
        <v>35</v>
      </c>
      <c r="C36" s="14" t="s">
        <v>35</v>
      </c>
      <c r="D36" s="37" t="s">
        <v>59</v>
      </c>
      <c r="E36" s="14">
        <v>2</v>
      </c>
      <c r="F36" s="14"/>
      <c r="G36" s="16" t="s">
        <v>74</v>
      </c>
      <c r="H36" s="25" t="s">
        <v>15</v>
      </c>
      <c r="I36" s="18">
        <v>1342</v>
      </c>
      <c r="J36" s="19">
        <v>0.0004</v>
      </c>
      <c r="K36" s="20">
        <v>0.0008</v>
      </c>
      <c r="L36" s="19" t="s">
        <v>8</v>
      </c>
      <c r="M36" s="19" t="s">
        <v>8</v>
      </c>
      <c r="N36" s="22">
        <f t="shared" si="0"/>
        <v>30.416666666666668</v>
      </c>
      <c r="O36" s="19" t="s">
        <v>8</v>
      </c>
      <c r="P36" s="20" t="s">
        <v>8</v>
      </c>
      <c r="Q36" s="22">
        <f t="shared" si="32"/>
        <v>0.5368</v>
      </c>
      <c r="R36" s="22">
        <f t="shared" si="33"/>
        <v>1.0736</v>
      </c>
      <c r="S36" s="23">
        <f t="shared" si="34"/>
        <v>16.32766666666667</v>
      </c>
      <c r="T36" s="23">
        <f t="shared" si="35"/>
        <v>32.65533333333334</v>
      </c>
      <c r="U36" s="23">
        <f t="shared" si="36"/>
        <v>195.93200000000002</v>
      </c>
      <c r="V36" s="23">
        <f t="shared" si="37"/>
        <v>391.86400000000003</v>
      </c>
      <c r="W36" s="24" t="s">
        <v>51</v>
      </c>
    </row>
    <row r="37" spans="1:23" ht="28.5" customHeight="1" thickBot="1">
      <c r="A37" s="2"/>
      <c r="B37" s="14" t="s">
        <v>35</v>
      </c>
      <c r="C37" s="14" t="s">
        <v>35</v>
      </c>
      <c r="D37" s="37" t="s">
        <v>60</v>
      </c>
      <c r="E37" s="14">
        <v>2</v>
      </c>
      <c r="F37" s="14"/>
      <c r="G37" s="41" t="s">
        <v>75</v>
      </c>
      <c r="H37" s="25" t="s">
        <v>15</v>
      </c>
      <c r="I37" s="18">
        <v>230</v>
      </c>
      <c r="J37" s="19">
        <v>0.0004</v>
      </c>
      <c r="K37" s="20">
        <v>0.0008</v>
      </c>
      <c r="L37" s="19" t="s">
        <v>8</v>
      </c>
      <c r="M37" s="19" t="s">
        <v>8</v>
      </c>
      <c r="N37" s="22">
        <f t="shared" si="0"/>
        <v>30.416666666666668</v>
      </c>
      <c r="O37" s="19" t="s">
        <v>8</v>
      </c>
      <c r="P37" s="20" t="s">
        <v>8</v>
      </c>
      <c r="Q37" s="22">
        <f t="shared" si="32"/>
        <v>0.092</v>
      </c>
      <c r="R37" s="22">
        <f t="shared" si="33"/>
        <v>0.184</v>
      </c>
      <c r="S37" s="23">
        <f t="shared" si="34"/>
        <v>2.7983333333333333</v>
      </c>
      <c r="T37" s="23">
        <f t="shared" si="35"/>
        <v>5.596666666666667</v>
      </c>
      <c r="U37" s="23">
        <f t="shared" si="36"/>
        <v>33.58</v>
      </c>
      <c r="V37" s="23">
        <f t="shared" si="37"/>
        <v>67.16</v>
      </c>
      <c r="W37" s="24" t="s">
        <v>51</v>
      </c>
    </row>
    <row r="38" spans="1:23" ht="28.5" customHeight="1" thickBot="1">
      <c r="A38" s="2"/>
      <c r="B38" s="14" t="s">
        <v>35</v>
      </c>
      <c r="C38" s="14" t="s">
        <v>35</v>
      </c>
      <c r="D38" s="37" t="s">
        <v>61</v>
      </c>
      <c r="E38" s="14">
        <v>2</v>
      </c>
      <c r="F38" s="14"/>
      <c r="G38" s="16" t="s">
        <v>76</v>
      </c>
      <c r="H38" s="25" t="s">
        <v>15</v>
      </c>
      <c r="I38" s="18">
        <v>286</v>
      </c>
      <c r="J38" s="19">
        <v>0.0004</v>
      </c>
      <c r="K38" s="20">
        <v>0.0008</v>
      </c>
      <c r="L38" s="19" t="s">
        <v>8</v>
      </c>
      <c r="M38" s="19" t="s">
        <v>8</v>
      </c>
      <c r="N38" s="22">
        <f t="shared" si="0"/>
        <v>30.416666666666668</v>
      </c>
      <c r="O38" s="19" t="s">
        <v>8</v>
      </c>
      <c r="P38" s="20" t="s">
        <v>8</v>
      </c>
      <c r="Q38" s="22">
        <f t="shared" si="32"/>
        <v>0.1144</v>
      </c>
      <c r="R38" s="22">
        <f t="shared" si="33"/>
        <v>0.2288</v>
      </c>
      <c r="S38" s="23">
        <f t="shared" si="34"/>
        <v>3.4796666666666667</v>
      </c>
      <c r="T38" s="23">
        <f t="shared" si="35"/>
        <v>6.959333333333333</v>
      </c>
      <c r="U38" s="23">
        <f t="shared" si="36"/>
        <v>41.756</v>
      </c>
      <c r="V38" s="23">
        <f t="shared" si="37"/>
        <v>83.512</v>
      </c>
      <c r="W38" s="24" t="s">
        <v>51</v>
      </c>
    </row>
    <row r="39" spans="1:23" ht="28.5" customHeight="1" thickBot="1">
      <c r="A39" s="2"/>
      <c r="B39" s="14" t="s">
        <v>35</v>
      </c>
      <c r="C39" s="14" t="s">
        <v>35</v>
      </c>
      <c r="D39" s="37" t="s">
        <v>61</v>
      </c>
      <c r="E39" s="14">
        <v>2</v>
      </c>
      <c r="F39" s="14"/>
      <c r="G39" s="41" t="s">
        <v>77</v>
      </c>
      <c r="H39" s="25" t="s">
        <v>15</v>
      </c>
      <c r="I39" s="18">
        <v>360</v>
      </c>
      <c r="J39" s="19">
        <v>0.0004</v>
      </c>
      <c r="K39" s="20">
        <v>0.0008</v>
      </c>
      <c r="L39" s="19" t="s">
        <v>8</v>
      </c>
      <c r="M39" s="19" t="s">
        <v>8</v>
      </c>
      <c r="N39" s="22">
        <f t="shared" si="0"/>
        <v>30.416666666666668</v>
      </c>
      <c r="O39" s="19" t="s">
        <v>8</v>
      </c>
      <c r="P39" s="20" t="s">
        <v>8</v>
      </c>
      <c r="Q39" s="22">
        <f t="shared" si="32"/>
        <v>0.14400000000000002</v>
      </c>
      <c r="R39" s="22">
        <f t="shared" si="33"/>
        <v>0.28800000000000003</v>
      </c>
      <c r="S39" s="23">
        <f t="shared" si="34"/>
        <v>4.380000000000001</v>
      </c>
      <c r="T39" s="23">
        <f t="shared" si="35"/>
        <v>8.760000000000002</v>
      </c>
      <c r="U39" s="23">
        <f t="shared" si="36"/>
        <v>52.56000000000001</v>
      </c>
      <c r="V39" s="23">
        <f t="shared" si="37"/>
        <v>105.12000000000002</v>
      </c>
      <c r="W39" s="24" t="s">
        <v>51</v>
      </c>
    </row>
    <row r="40" spans="1:23" ht="28.5" customHeight="1" thickBot="1">
      <c r="A40" s="2"/>
      <c r="B40" s="14" t="s">
        <v>35</v>
      </c>
      <c r="C40" s="14" t="s">
        <v>35</v>
      </c>
      <c r="D40" s="37" t="s">
        <v>61</v>
      </c>
      <c r="E40" s="14">
        <v>2</v>
      </c>
      <c r="F40" s="14"/>
      <c r="G40" s="16" t="s">
        <v>78</v>
      </c>
      <c r="H40" s="25" t="s">
        <v>15</v>
      </c>
      <c r="I40" s="18">
        <v>340</v>
      </c>
      <c r="J40" s="19">
        <v>0.0004</v>
      </c>
      <c r="K40" s="20">
        <v>0.0008</v>
      </c>
      <c r="L40" s="19" t="s">
        <v>8</v>
      </c>
      <c r="M40" s="19" t="s">
        <v>8</v>
      </c>
      <c r="N40" s="22">
        <f t="shared" si="0"/>
        <v>30.416666666666668</v>
      </c>
      <c r="O40" s="19" t="s">
        <v>8</v>
      </c>
      <c r="P40" s="20" t="s">
        <v>8</v>
      </c>
      <c r="Q40" s="22">
        <f t="shared" si="32"/>
        <v>0.136</v>
      </c>
      <c r="R40" s="22">
        <f t="shared" si="33"/>
        <v>0.272</v>
      </c>
      <c r="S40" s="23">
        <f t="shared" si="34"/>
        <v>4.136666666666667</v>
      </c>
      <c r="T40" s="23">
        <f t="shared" si="35"/>
        <v>8.273333333333333</v>
      </c>
      <c r="U40" s="23">
        <f t="shared" si="36"/>
        <v>49.64</v>
      </c>
      <c r="V40" s="23">
        <f t="shared" si="37"/>
        <v>99.28</v>
      </c>
      <c r="W40" s="24" t="s">
        <v>51</v>
      </c>
    </row>
    <row r="41" spans="1:23" ht="28.5" customHeight="1" thickBot="1">
      <c r="A41" s="2"/>
      <c r="B41" s="14" t="s">
        <v>35</v>
      </c>
      <c r="C41" s="14" t="s">
        <v>35</v>
      </c>
      <c r="D41" s="37" t="s">
        <v>61</v>
      </c>
      <c r="E41" s="14">
        <v>2</v>
      </c>
      <c r="F41" s="14"/>
      <c r="G41" s="41" t="s">
        <v>79</v>
      </c>
      <c r="H41" s="25" t="s">
        <v>15</v>
      </c>
      <c r="I41" s="18">
        <v>288</v>
      </c>
      <c r="J41" s="19">
        <v>0.0004</v>
      </c>
      <c r="K41" s="20">
        <v>0.0008</v>
      </c>
      <c r="L41" s="19" t="s">
        <v>8</v>
      </c>
      <c r="M41" s="19" t="s">
        <v>8</v>
      </c>
      <c r="N41" s="22">
        <f t="shared" si="0"/>
        <v>30.416666666666668</v>
      </c>
      <c r="O41" s="19" t="s">
        <v>8</v>
      </c>
      <c r="P41" s="20" t="s">
        <v>8</v>
      </c>
      <c r="Q41" s="22">
        <f t="shared" si="32"/>
        <v>0.11520000000000001</v>
      </c>
      <c r="R41" s="22">
        <f t="shared" si="33"/>
        <v>0.23040000000000002</v>
      </c>
      <c r="S41" s="23">
        <f t="shared" si="34"/>
        <v>3.5040000000000004</v>
      </c>
      <c r="T41" s="23">
        <f t="shared" si="35"/>
        <v>7.008000000000001</v>
      </c>
      <c r="U41" s="23">
        <f t="shared" si="36"/>
        <v>42.048</v>
      </c>
      <c r="V41" s="23">
        <f t="shared" si="37"/>
        <v>84.096</v>
      </c>
      <c r="W41" s="24" t="s">
        <v>51</v>
      </c>
    </row>
    <row r="42" spans="1:23" ht="28.5" customHeight="1" thickBot="1">
      <c r="A42" s="2"/>
      <c r="B42" s="14" t="s">
        <v>35</v>
      </c>
      <c r="C42" s="14" t="s">
        <v>35</v>
      </c>
      <c r="D42" s="37" t="s">
        <v>62</v>
      </c>
      <c r="E42" s="14">
        <v>2</v>
      </c>
      <c r="F42" s="14"/>
      <c r="G42" s="16" t="s">
        <v>80</v>
      </c>
      <c r="H42" s="25" t="s">
        <v>15</v>
      </c>
      <c r="I42" s="18">
        <v>424</v>
      </c>
      <c r="J42" s="19">
        <v>0.0004</v>
      </c>
      <c r="K42" s="20">
        <v>0.0008</v>
      </c>
      <c r="L42" s="19" t="s">
        <v>8</v>
      </c>
      <c r="M42" s="19" t="s">
        <v>8</v>
      </c>
      <c r="N42" s="22">
        <f t="shared" si="0"/>
        <v>30.416666666666668</v>
      </c>
      <c r="O42" s="19" t="s">
        <v>8</v>
      </c>
      <c r="P42" s="20" t="s">
        <v>8</v>
      </c>
      <c r="Q42" s="22">
        <f t="shared" si="32"/>
        <v>0.1696</v>
      </c>
      <c r="R42" s="22">
        <f t="shared" si="33"/>
        <v>0.3392</v>
      </c>
      <c r="S42" s="23">
        <f t="shared" si="34"/>
        <v>5.158666666666667</v>
      </c>
      <c r="T42" s="23">
        <f t="shared" si="35"/>
        <v>10.317333333333334</v>
      </c>
      <c r="U42" s="23">
        <f t="shared" si="36"/>
        <v>61.904</v>
      </c>
      <c r="V42" s="23">
        <f t="shared" si="37"/>
        <v>123.808</v>
      </c>
      <c r="W42" s="24" t="s">
        <v>51</v>
      </c>
    </row>
    <row r="43" spans="2:23" ht="28.5" customHeight="1" thickBot="1">
      <c r="B43" s="58" t="s">
        <v>10</v>
      </c>
      <c r="C43" s="59"/>
      <c r="D43" s="59"/>
      <c r="E43" s="59"/>
      <c r="F43" s="59"/>
      <c r="G43" s="59"/>
      <c r="H43" s="59"/>
      <c r="I43" s="59"/>
      <c r="J43" s="59"/>
      <c r="K43" s="59"/>
      <c r="L43" s="59"/>
      <c r="M43" s="59"/>
      <c r="N43" s="59"/>
      <c r="O43" s="59"/>
      <c r="P43" s="60"/>
      <c r="Q43" s="42">
        <f aca="true" t="shared" si="38" ref="Q43:V43">SUM(Q18:Q42)</f>
        <v>842.4043079890411</v>
      </c>
      <c r="R43" s="42">
        <f t="shared" si="38"/>
        <v>596.5882791890411</v>
      </c>
      <c r="S43" s="42">
        <f t="shared" si="38"/>
        <v>25304.88576096</v>
      </c>
      <c r="T43" s="42">
        <f t="shared" si="38"/>
        <v>17827.975336586667</v>
      </c>
      <c r="U43" s="42">
        <f t="shared" si="38"/>
        <v>307492.62913152</v>
      </c>
      <c r="V43" s="42">
        <f t="shared" si="38"/>
        <v>217769.70403903993</v>
      </c>
      <c r="W43" s="27"/>
    </row>
    <row r="44" spans="2:23" ht="28.5" customHeight="1" thickBot="1">
      <c r="B44" s="58" t="s">
        <v>50</v>
      </c>
      <c r="C44" s="59"/>
      <c r="D44" s="59"/>
      <c r="E44" s="59"/>
      <c r="F44" s="59"/>
      <c r="G44" s="59"/>
      <c r="H44" s="59"/>
      <c r="I44" s="59"/>
      <c r="J44" s="59"/>
      <c r="K44" s="59"/>
      <c r="L44" s="59"/>
      <c r="M44" s="59"/>
      <c r="N44" s="59"/>
      <c r="O44" s="59"/>
      <c r="P44" s="60"/>
      <c r="Q44" s="23">
        <f aca="true" t="shared" si="39" ref="Q44:V44">Q43+Q15</f>
        <v>937.6316135890411</v>
      </c>
      <c r="R44" s="23">
        <f t="shared" si="39"/>
        <v>695.5848711890411</v>
      </c>
      <c r="S44" s="23">
        <f t="shared" si="39"/>
        <v>28201.390807712003</v>
      </c>
      <c r="T44" s="23">
        <f t="shared" si="39"/>
        <v>20839.143811661866</v>
      </c>
      <c r="U44" s="23">
        <f t="shared" si="39"/>
        <v>342250.689692544</v>
      </c>
      <c r="V44" s="23">
        <f t="shared" si="39"/>
        <v>253903.72573994234</v>
      </c>
      <c r="W44" s="43"/>
    </row>
  </sheetData>
  <sheetProtection algorithmName="SHA-512" hashValue="bviAVSD+cDwhFVmDOyVSDO4iDjaRUT6XVqlBdG8v0mOp5+p4FI13nVgILpbxUmMaEM4IXqSgkDIg+t40aPqnWg==" saltValue="EsuK/vUewtUq8Ah5sZxGnA==" spinCount="100000" sheet="1" objects="1" scenarios="1"/>
  <mergeCells count="33">
    <mergeCell ref="B43:P43"/>
    <mergeCell ref="B44:P44"/>
    <mergeCell ref="B25:B26"/>
    <mergeCell ref="B1:C5"/>
    <mergeCell ref="D1:V2"/>
    <mergeCell ref="D3:V3"/>
    <mergeCell ref="D4:V4"/>
    <mergeCell ref="D5:V5"/>
    <mergeCell ref="G21:G22"/>
    <mergeCell ref="G25:G26"/>
    <mergeCell ref="G13:G14"/>
    <mergeCell ref="B15:P15"/>
    <mergeCell ref="Q13:Q14"/>
    <mergeCell ref="R13:R14"/>
    <mergeCell ref="S13:S14"/>
    <mergeCell ref="T13:T14"/>
    <mergeCell ref="V25:V26"/>
    <mergeCell ref="W21:W22"/>
    <mergeCell ref="W25:W26"/>
    <mergeCell ref="B24:W24"/>
    <mergeCell ref="B16:W16"/>
    <mergeCell ref="B17:W17"/>
    <mergeCell ref="Q25:Q26"/>
    <mergeCell ref="R25:R26"/>
    <mergeCell ref="S25:S26"/>
    <mergeCell ref="T25:T26"/>
    <mergeCell ref="U25:U26"/>
    <mergeCell ref="B6:W6"/>
    <mergeCell ref="B8:W8"/>
    <mergeCell ref="B11:W11"/>
    <mergeCell ref="U13:U14"/>
    <mergeCell ref="V13:V14"/>
    <mergeCell ref="W13:W1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CORPOBOYACA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Contratista Corpoboyaca</dc:creator>
  <cp:keywords/>
  <dc:description/>
  <cp:lastModifiedBy>Usuario de Windows</cp:lastModifiedBy>
  <dcterms:created xsi:type="dcterms:W3CDTF">2019-05-15T20:41:51Z</dcterms:created>
  <dcterms:modified xsi:type="dcterms:W3CDTF">2020-07-23T22:37:58Z</dcterms:modified>
  <cp:category/>
  <cp:version/>
  <cp:contentType/>
  <cp:contentStatus/>
</cp:coreProperties>
</file>