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POA H.A." sheetId="1" r:id="rId1"/>
    <sheet name="POA H.B." sheetId="2" r:id="rId2"/>
    <sheet name="POA H.C. " sheetId="3" r:id="rId3"/>
    <sheet name="POA H.D." sheetId="4" r:id="rId4"/>
  </sheets>
  <externalReferences>
    <externalReference r:id="rId7"/>
  </externalReferences>
  <definedNames>
    <definedName name="_xlnm.Print_Area" localSheetId="0">'POA H.A.'!$A$1:$O$29</definedName>
    <definedName name="_xlnm.Print_Titles" localSheetId="1">'POA H.B.'!$1:$8</definedName>
  </definedNames>
  <calcPr fullCalcOnLoad="1"/>
</workbook>
</file>

<file path=xl/comments1.xml><?xml version="1.0" encoding="utf-8"?>
<comments xmlns="http://schemas.openxmlformats.org/spreadsheetml/2006/main">
  <authors>
    <author>grodriguez</author>
    <author>Celia Vel?squez</author>
    <author>Monica</author>
  </authors>
  <commentList>
    <comment ref="L13" authorId="0">
      <text>
        <r>
          <rPr>
            <b/>
            <sz val="9"/>
            <rFont val="Tahoma"/>
            <family val="2"/>
          </rPr>
          <t>CADA ACTIVIDAD POA DEBE TENER SU PRESUPUESTO INDEPENDIENTE</t>
        </r>
      </text>
    </comment>
    <comment ref="B13" authorId="1">
      <text>
        <r>
          <rPr>
            <sz val="9"/>
            <rFont val="Tahoma"/>
            <family val="2"/>
          </rPr>
          <t xml:space="preserve">Inserte las filas que sean necesarias
</t>
        </r>
      </text>
    </comment>
    <comment ref="A12" authorId="2">
      <text>
        <r>
          <rPr>
            <b/>
            <sz val="9"/>
            <rFont val="Tahoma"/>
            <family val="2"/>
          </rPr>
          <t>Monica:</t>
        </r>
        <r>
          <rPr>
            <sz val="9"/>
            <rFont val="Tahoma"/>
            <family val="2"/>
          </rPr>
          <t xml:space="preserve">
Los gastos operativos de inversión no suman al techo presupuestal del proyecto</t>
        </r>
      </text>
    </comment>
  </commentList>
</comments>
</file>

<file path=xl/comments2.xml><?xml version="1.0" encoding="utf-8"?>
<comments xmlns="http://schemas.openxmlformats.org/spreadsheetml/2006/main">
  <authors>
    <author>Monica</author>
  </authors>
  <commentList>
    <comment ref="A113" authorId="0">
      <text>
        <r>
          <rPr>
            <b/>
            <sz val="9"/>
            <rFont val="Tahoma"/>
            <family val="2"/>
          </rPr>
          <t>Monica:</t>
        </r>
        <r>
          <rPr>
            <sz val="9"/>
            <rFont val="Tahoma"/>
            <family val="2"/>
          </rPr>
          <t xml:space="preserve">
Los gastos operativos de inversión no suman al techo presupuestal del proyecto</t>
        </r>
      </text>
    </comment>
  </commentList>
</comments>
</file>

<file path=xl/sharedStrings.xml><?xml version="1.0" encoding="utf-8"?>
<sst xmlns="http://schemas.openxmlformats.org/spreadsheetml/2006/main" count="538" uniqueCount="247">
  <si>
    <t>PRESUPUESTO</t>
  </si>
  <si>
    <t>VALOR ($)</t>
  </si>
  <si>
    <t>PROYECTO:</t>
  </si>
  <si>
    <t xml:space="preserve">LINEA ESTRATEGICA DEL PGAR: </t>
  </si>
  <si>
    <t>(+ o -)</t>
  </si>
  <si>
    <t>No.</t>
  </si>
  <si>
    <t>LOCALIZACION  (Región, municipio, zona o área)</t>
  </si>
  <si>
    <t>INDICADORES CLAVES DE RENDIMIENTO O GESTION</t>
  </si>
  <si>
    <t>POA</t>
  </si>
  <si>
    <t>TOTAL</t>
  </si>
  <si>
    <t>ELABORÓ</t>
  </si>
  <si>
    <t>NOMBRE</t>
  </si>
  <si>
    <t>CARGO / ROL</t>
  </si>
  <si>
    <t>FECHA</t>
  </si>
  <si>
    <t>CORPORACIÓN AUTONOMA REGIONAL DE BOYACÁ</t>
  </si>
  <si>
    <t xml:space="preserve">CONCEPTO </t>
  </si>
  <si>
    <t xml:space="preserve">PERFIL </t>
  </si>
  <si>
    <t>CANTIDAD</t>
  </si>
  <si>
    <t>VALOR MENSUAL $</t>
  </si>
  <si>
    <t>No. DE MESES</t>
  </si>
  <si>
    <t>VALOR TOTAL $</t>
  </si>
  <si>
    <t>CRONOGRAMA DE ADQUISICION</t>
  </si>
  <si>
    <t>ENERO</t>
  </si>
  <si>
    <t>MARZO</t>
  </si>
  <si>
    <t>ABRIL</t>
  </si>
  <si>
    <t>MAYO</t>
  </si>
  <si>
    <t>JUNIO</t>
  </si>
  <si>
    <t>JULIO</t>
  </si>
  <si>
    <t>AGOSTO</t>
  </si>
  <si>
    <t>SUBTOTAL $</t>
  </si>
  <si>
    <t xml:space="preserve">MATERIALES E INSUMOS </t>
  </si>
  <si>
    <t>DESCRIPCIÓN</t>
  </si>
  <si>
    <t>UNIDAD</t>
  </si>
  <si>
    <t>VALOR UNITARIO $</t>
  </si>
  <si>
    <t>MAQUINARIA Y EQUIPOS</t>
  </si>
  <si>
    <t>UNIDAD DE MEDIDA</t>
  </si>
  <si>
    <t>VALOR TOTAL</t>
  </si>
  <si>
    <t>SOFTWARE (LICENCIAS )</t>
  </si>
  <si>
    <t xml:space="preserve">CONVENIOS </t>
  </si>
  <si>
    <t>PLAZO</t>
  </si>
  <si>
    <t>APORTE CORPOBOYACA</t>
  </si>
  <si>
    <t>APORTE CONTRAPARTIDA</t>
  </si>
  <si>
    <t>ENTE EJECUTOR</t>
  </si>
  <si>
    <t>CONSULTORIAS</t>
  </si>
  <si>
    <t>OTROS SERVICIOS</t>
  </si>
  <si>
    <t>NOMBRE DEL PROYECTO</t>
  </si>
  <si>
    <t>LINEA ESTRATEGICA PGAR</t>
  </si>
  <si>
    <t>PROGRAMA</t>
  </si>
  <si>
    <t>TOTAL ELEMENTOS</t>
  </si>
  <si>
    <t>CORPORACIÓN AUTÓNOMA REGIONAL DE BOYACÁ</t>
  </si>
  <si>
    <t>SISTEMA INTEGRADO DE GESTIÓN DE LA CALIDAD</t>
  </si>
  <si>
    <t>FORMATO DE REGISTRO</t>
  </si>
  <si>
    <t>FEV-16</t>
  </si>
  <si>
    <t>PLAN OPERATIVO ANUAL DE INVERSIÓN</t>
  </si>
  <si>
    <t>SEPT.</t>
  </si>
  <si>
    <t>OCT.</t>
  </si>
  <si>
    <t>NOV.</t>
  </si>
  <si>
    <t>DIC.</t>
  </si>
  <si>
    <t>FEB.</t>
  </si>
  <si>
    <t>PROGRAMA PLAN DE ACCIÓN:</t>
  </si>
  <si>
    <t>RUBRO PRESUPUESTAL:</t>
  </si>
  <si>
    <t>PA</t>
  </si>
  <si>
    <t>METAS Y COSTOS DEL PROYECTO</t>
  </si>
  <si>
    <t>DESCRIPCIÓN CAMBIO</t>
  </si>
  <si>
    <t>Página 1 de 4</t>
  </si>
  <si>
    <t>Página 2 de 4</t>
  </si>
  <si>
    <t>Página 3 de 4</t>
  </si>
  <si>
    <t>Página 4 de 4</t>
  </si>
  <si>
    <t>DESCRIPCION DEL ELEMENTO</t>
  </si>
  <si>
    <t>CODIGO ALMACEN</t>
  </si>
  <si>
    <t>VALOR TOTAL  $</t>
  </si>
  <si>
    <t>INDICADOR</t>
  </si>
  <si>
    <t>TOTAL RECURSOS DE INVERSION  (en miles de pesos)</t>
  </si>
  <si>
    <t>TOTAL META FISICA</t>
  </si>
  <si>
    <t>Profesional especializado</t>
  </si>
  <si>
    <t>Profesional universitario</t>
  </si>
  <si>
    <t>Tecnico</t>
  </si>
  <si>
    <t>Asistencial</t>
  </si>
  <si>
    <t>GRADO</t>
  </si>
  <si>
    <t>VALOR ANUAL</t>
  </si>
  <si>
    <t>Asesor</t>
  </si>
  <si>
    <t>CODIGO</t>
  </si>
  <si>
    <t>DENOMINACION</t>
  </si>
  <si>
    <t>VERSION</t>
  </si>
  <si>
    <t>APROBÓ</t>
  </si>
  <si>
    <t>PLANTA PERSONAL  (SI APLICA)</t>
  </si>
  <si>
    <t>GASTOS OPERATIVOS</t>
  </si>
  <si>
    <t>TOTAL $</t>
  </si>
  <si>
    <t>Viaticos</t>
  </si>
  <si>
    <t>Adición / reducción (1):</t>
  </si>
  <si>
    <t>Adición / reducción (2):</t>
  </si>
  <si>
    <t>Adición / reducción (3):</t>
  </si>
  <si>
    <t>EVALUACIÓN MISIONAL</t>
  </si>
  <si>
    <t>FUENTE DE RECURSOS $</t>
  </si>
  <si>
    <r>
      <t xml:space="preserve">1.
</t>
    </r>
    <r>
      <rPr>
        <b/>
        <sz val="8"/>
        <color indexed="23"/>
        <rFont val="Arial"/>
        <family val="2"/>
      </rPr>
      <t>…………………………..</t>
    </r>
  </si>
  <si>
    <t>TOTAL PROGRAMADO</t>
  </si>
  <si>
    <t>A. - PLAN OPERATIVO ANUAL DE INVERSIÓN</t>
  </si>
  <si>
    <t xml:space="preserve">Presupuesto asignado: </t>
  </si>
  <si>
    <t>ACTIVIDAD</t>
  </si>
  <si>
    <t>LINEA BASE</t>
  </si>
  <si>
    <t>ACTIVIDADES POA</t>
  </si>
  <si>
    <t>SUBTOTAL</t>
  </si>
  <si>
    <t>TOTAL COSTOS PROYECTOS</t>
  </si>
  <si>
    <t>GASTOS OPERATIVOS DE INVERSION</t>
  </si>
  <si>
    <t>TECHO PRESUPUESTAL PROYECTO</t>
  </si>
  <si>
    <t xml:space="preserve">ACTIVIDADES ACCIONES OPERATIVAS  PROYECTO PA </t>
  </si>
  <si>
    <t>Otros</t>
  </si>
  <si>
    <t>Transporte de pesajeros</t>
  </si>
  <si>
    <t>Vehiculos (servicio alquiler de vehiculos)</t>
  </si>
  <si>
    <t>Bienes y servicios Almacen (materiales y suministros)</t>
  </si>
  <si>
    <t>OBJETIVO DEL PROYECTO</t>
  </si>
  <si>
    <t>D. -  ACCIONES OPERATIVAS PROYECTO - CUATRIENIO</t>
  </si>
  <si>
    <t>NOMBRE PROYECTO</t>
  </si>
  <si>
    <t>OBJETO</t>
  </si>
  <si>
    <t>EXPERIENCIA</t>
  </si>
  <si>
    <t>RECURSO HUMANO EXTERNO</t>
  </si>
  <si>
    <t>Versión 2</t>
  </si>
  <si>
    <t xml:space="preserve"> Lucha contra la crisis climática</t>
  </si>
  <si>
    <t>Participar en la formulación del Plan Integral de Gestión del Cambio Climático Territorial - PIGCCT Boyacá</t>
  </si>
  <si>
    <t>Número de acciones que contribuyen a la formulación de PIGCCT</t>
  </si>
  <si>
    <t>Asesorar a municipios en la incorporación de acciones relacionadas con Cambio Climático en instrumentos de planeación territorial</t>
  </si>
  <si>
    <t>Porcentaje de municipios que solicitan asesoría y son atendidos</t>
  </si>
  <si>
    <t>Coordinar la implementación de acciones de adaptación y lucha contra la crisis, acorde con el PIGCCT</t>
  </si>
  <si>
    <t xml:space="preserve">Número de acciones implementadas </t>
  </si>
  <si>
    <t xml:space="preserve">Promover la declaratoria de crisis climática la jurisdicción </t>
  </si>
  <si>
    <t>Número de instituciones que adoptan declaratoria de crisis climática</t>
  </si>
  <si>
    <t>Continuar con la Implementación del Mecanismo Voluntario de Reducción de Emisiones de Gases de Efecto Invernadero como estrategia de Mitigación de la crisis climática</t>
  </si>
  <si>
    <t>Porcentaje de implementación del mecanismo</t>
  </si>
  <si>
    <t xml:space="preserve">TOTAL </t>
  </si>
  <si>
    <t>Realizar el acompañamiento permanente a los entes territoriales y demás actores sociales en los procesos de identificación e implementación de acciones para la lucha contra la crisis climática, generando oportunidades de ajuste a los cambios e impactos que se esperan en el territorio.</t>
  </si>
  <si>
    <t xml:space="preserve">METAS AÑO (2020) </t>
  </si>
  <si>
    <t xml:space="preserve">COSTOS PROYECTOS  AÑO (2020) </t>
  </si>
  <si>
    <t xml:space="preserve">METAS AÑO (2021) </t>
  </si>
  <si>
    <t xml:space="preserve">COSTOS PORYECTOS  AÑO (2021) </t>
  </si>
  <si>
    <t xml:space="preserve">METAS AÑO (2022) </t>
  </si>
  <si>
    <t xml:space="preserve">COSTOS PORYECTOS  AÑO (2022) </t>
  </si>
  <si>
    <t xml:space="preserve">METAS AÑO (2023) </t>
  </si>
  <si>
    <t xml:space="preserve">COSTOS PORYECTOS  AÑO (2023) </t>
  </si>
  <si>
    <t>Lucha contra la crisis climática</t>
  </si>
  <si>
    <t>Número</t>
  </si>
  <si>
    <t>Porcentaje</t>
  </si>
  <si>
    <t>LUIS HAIR DUEÑAS GOMEZ</t>
  </si>
  <si>
    <t>Profesional Especializada</t>
  </si>
  <si>
    <t>Responsable Proceso Evaluación Misional</t>
  </si>
  <si>
    <t>CLAUDIA CATALINA RODRIGUEZ LACHE</t>
  </si>
  <si>
    <t>METAS AÑO (2021)</t>
  </si>
  <si>
    <t>TECHO FUENTES</t>
  </si>
  <si>
    <t>B. - PROGRAMACION PLAN DE NECESIDADES  AÑO 2021</t>
  </si>
  <si>
    <t>C. - PROGRAMACION BIENES Y SERVICIOS  ALMACÉN AÑO  (2021)</t>
  </si>
  <si>
    <t>VALOR UNITARIO Incluido IVA $ 
(2021)</t>
  </si>
  <si>
    <t>Jurisdicción Corpoboyacá</t>
  </si>
  <si>
    <t>7 a 12 meses</t>
  </si>
  <si>
    <t>Profesional en ingeniería ambiental y/o sanitaria y ambiental</t>
  </si>
  <si>
    <t>Adquisición de insumos y/o elementos dirigidos a la adaptación y/o mitigación de cambio climático</t>
  </si>
  <si>
    <t>Global</t>
  </si>
  <si>
    <t>X</t>
  </si>
  <si>
    <t>Prestación de servicios profesionales para realizaractividades en el marco del proyecto "Lucha contra la crisis climática"</t>
  </si>
  <si>
    <t xml:space="preserve">Profesional en diseño gráfico, ingeniería industrial con especialización en áreas afines </t>
  </si>
  <si>
    <t>Avanzar en la formulación del Plan Integral de Gestión del Cambio Climático Territorial - PIGCCT Boyacá</t>
  </si>
  <si>
    <t>Prestar asesoría a municipios en la incorporación de acciones relacionadas con Cambio Climático en instrumentos de planeación territorial</t>
  </si>
  <si>
    <t xml:space="preserve">Suministro de una póliza de seguro, con una compañía de seguros legalmente constituida y domiciliada en Colombia, que ampare las responsabilidades adquiridas en virtud del convenio especial de cooperación no. 3615 de 2020 firmado con el departamento de Boyacá y la Corporación Autónoma Regional de Boyacá – Corpoboyacá </t>
  </si>
  <si>
    <t>13 a 24 meses</t>
  </si>
  <si>
    <t>x</t>
  </si>
  <si>
    <t>Ingeniero forestal</t>
  </si>
  <si>
    <t>Prestación de servicios profesionales para realizaractividades en el marco de los proyectos "instrumentos de planeación y gestión ambiental" y "Lucha contra la crisis climática"</t>
  </si>
  <si>
    <t>Prestación de servicios profesionales para realizar actividades en el marco de los proyectos "ordenamiento territorial", "Instrumentos de planeación y gestión ambiental" y "lucha contra la crisis climática"</t>
  </si>
  <si>
    <t>Ingeniero sanitario y/o ambiental</t>
  </si>
  <si>
    <t>13 a 24 meses de experiencia profesional</t>
  </si>
  <si>
    <t>Formulacion POA, según Acuerdo 012 del 18 de diciembre de 2020, Presupuesto 2021</t>
  </si>
  <si>
    <t>Porcentaje de ejecución en la formulación del PIGCT, de acuerdo a cronograma establecido</t>
  </si>
  <si>
    <t>S.P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7 CD. TH 2019</t>
  </si>
  <si>
    <t xml:space="preserve">Profesional en biología con maestría en conservación ed la biodiversidad, </t>
  </si>
  <si>
    <t>con experiencia laboral entre 49 y 56 meses y experiencia específica de 24 meses, con desplazamiento</t>
  </si>
  <si>
    <t>S.P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6. TH 2019</t>
  </si>
  <si>
    <t>Profesional en Ingeniería civil, especialista en gestión ambiental c</t>
  </si>
  <si>
    <t>on experiencia profesional entre 37 y 48 meses, con 18 meses de experiencia específica en formulación y seguimiento de proyectos y formuación ed instrumentos de planeación</t>
  </si>
  <si>
    <t>S.P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5. TH 2019</t>
  </si>
  <si>
    <t xml:space="preserve">Profesional en licenciatura en ciencias sociales o sociología, especialista en formulación de proyectos </t>
  </si>
  <si>
    <t>con experiencia profesional entre 31 y 36 meses, con 15 meses de experiencia específica en formulación y seguimiento de proyectos y formuación ed instrumentos de planeación</t>
  </si>
  <si>
    <t>S.P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6. CD. TH 2019</t>
  </si>
  <si>
    <t xml:space="preserve">Profesional en economía con especialización, </t>
  </si>
  <si>
    <t>con experiencia laboral entre 37 y 48 meses y experiencia específica de 18 meses, con desplazamiento</t>
  </si>
  <si>
    <t xml:space="preserve">Profesional especializado, </t>
  </si>
  <si>
    <t>S.P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3. TH 2019</t>
  </si>
  <si>
    <t>con experiencia laboral entre 13 y 20 meses, y 12 meses de experiencia específica</t>
  </si>
  <si>
    <t>S.P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2 CD. TH 2019</t>
  </si>
  <si>
    <t xml:space="preserve">Profesional con desplazamiento, </t>
  </si>
  <si>
    <t xml:space="preserve">con experiencia entre 7 y 12 meses </t>
  </si>
  <si>
    <t>S.P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3  CDTH 2019</t>
  </si>
  <si>
    <t>con experiencia laboral entre 13 y 20 meses, y 12 meses de experiencia específica, con desplazamiento</t>
  </si>
  <si>
    <t>S.P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3 CD. TH 2019</t>
  </si>
  <si>
    <t>PLN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2. TH 2019</t>
  </si>
  <si>
    <t xml:space="preserve">Profesional </t>
  </si>
  <si>
    <t>S.P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2. TH 2019</t>
  </si>
  <si>
    <t>S.P“PRESTACIÓN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2. TH 2019</t>
  </si>
  <si>
    <t>PLN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2. CD TH 2019</t>
  </si>
  <si>
    <t>S,P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2. TH 2019</t>
  </si>
  <si>
    <t>S.P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2. TH 2019</t>
  </si>
  <si>
    <t>PLN “PRESTACIÓN DE SERVICIOS PROFESIONALES PARA REALIZAR ACTIVIDADES EN MARCO DEL PROYECTO DEL PLAN DE ACCIÓN “LUCHA CONTRA LA CRISIS CLIMÁTICA” PARA EL DESARROLLO DEL CONVENIO INTERADMINISTRATIVO No. 3615 SUSCRITO ENTRE CORPOBOYACÁ Y GOBERNACIÓN DE BOYACÁ PARA LA FORMULACIÓN DEL PLAN INTEGRAL DE GESTIÓN DEL CAMBIO CLIMÁTICO TERRITORIAL – BOYACÁ”, DE CONFORMIDAD CON LAS ESPECIFICACIONES TÉCNICAS QUE OBRAN EN LOS ESTUDIOS PREVIOS. Categoría 3 CD. TH 2019</t>
  </si>
  <si>
    <t>Servicios de alojamiento; servicios de suministro de comidas y bebidas; servicios de transporte</t>
  </si>
  <si>
    <t>Servicios prestados a las empresas y servicios de producción. Material publicitario</t>
  </si>
  <si>
    <t>Ajuste según Resolución 120 de 27 de enero de 2021, Por medio del cual se efectúa una Adición al Presupuesto de la Corporación Autónoma Regional de Boyacá, CORPOBOYACÁ, vigencia Fiscal del año 2021”</t>
  </si>
  <si>
    <t>CONTRATO DE PRESTACION DE SERVICIOS PROFESIONALES PARA REALIZAR ACTIVIDADES EN MARCO DEL PROGRAMA DEL PLAN DE ACCION “GESTION DEL RIESGO DE DESASTRES Y CRISIS CLIMATICA” EN LOS PROYECTOS: “CONOCIMIENTO DEL RIESGO”, “REDUCCION DEL RIESGO” Y “LUCHA CONTRA LA CRISIS CLIMATICA”, DE LA SUBDIRECCION DE PLANEACION Y SISTEMAS DE INFORMACION.</t>
  </si>
  <si>
    <t>Profesional en Ingeniería Geológica y/o Geología con especialización en Geotecnia y/o temas afines con la GRD - AT y MM</t>
  </si>
  <si>
    <t>Experiencia específica profesional de 21 a 30 mneses y experiencia específica mínima de 12 meses en Gestión del Riesgo de Desastres GRD</t>
  </si>
  <si>
    <t>Profesional en: Ingeniería Sanitaria, Ambiental, Agrícola y/o Industrial con especialización en áreas afines- DESABASTECIMIENTO</t>
  </si>
  <si>
    <t>Experiencia profesional de 13 a 20 meses</t>
  </si>
  <si>
    <t>Gestión de la crisis climática</t>
  </si>
  <si>
    <t>Gestión del Riesgo de Desastres y Crisis Climática</t>
  </si>
  <si>
    <t>10101 
TASA USO AGUA  -  VIG-2021</t>
  </si>
  <si>
    <t>10102 
TASA USO AGUA  - RECUP. CARTERA</t>
  </si>
  <si>
    <t>10104 
TASA USO AGUA  - EXCEDENTES</t>
  </si>
  <si>
    <t>10201  
TASA RETRIBUTIVA VERTIMIENTOS  -  VIG-2021</t>
  </si>
  <si>
    <t>10202 
TASA RETRIBUTIVA VERTIMIENTOS  - RECUP. CARTERA</t>
  </si>
  <si>
    <t>10204 
TASA RETRIBUTIVA VERTIMIENTOS  - EXCEDENTES</t>
  </si>
  <si>
    <t>10301  
TASA 
COMPENSATORIA CAZA FAUNA SILVESTRE -  VIG-2021</t>
  </si>
  <si>
    <t>10304 
TASA COMPENSATORIA CAZA FAUNA SILVESTRE -  EXCEDENTES</t>
  </si>
  <si>
    <t>10401  
TASA APROVECHAMIENTO FORESTAL -  VIG-2021</t>
  </si>
  <si>
    <t>20101  
EVALUACIÓN Y SEGUIMIENTO LICENCIAS , SALVOCONDUCTOS - VIG-2021</t>
  </si>
  <si>
    <t>20102 
EVALUACIÓN Y SEGUIMIENTO LICENCIAS , SALVOCONDUCTOS - RECUP. CARTERA</t>
  </si>
  <si>
    <t>20104 
EVALUACIÓN Y SEGUIMIENTO LICENCIAS , SALVOCONDUCTOS - EXCEDENTES</t>
  </si>
  <si>
    <t>20201 
DERECHOS EXPLOTACION RECURSOS (PLAYA BLANCA)-  VIG-2021</t>
  </si>
  <si>
    <t>20204 
DERECHOS EXPLOTACION RECURSOS (PLAYA BLANCA) - EXCEDENTES</t>
  </si>
  <si>
    <t>20301 
MULTAS, SANCIONES Y OTROS (REINTEGROS, DEVOLUCIONES Y DIVERSOS) - VIG-2021</t>
  </si>
  <si>
    <t>20302 
MULTAS, SANCIONES Y OTROS (REINTEGROS, DEVOLUCIONES Y DIVERSOS) - RECUP. CARTERA</t>
  </si>
  <si>
    <t>20304 
MULTAS, SANCIONES Y OTROS (REINTEGROS, DEVOLUCIONES Y DIVERSOS) - EXCEDENTES</t>
  </si>
  <si>
    <t>30101 
SOBRETASA Y/O PORCENTAJE  AMBIENTAL  -  VIG-2021</t>
  </si>
  <si>
    <t>30102 
SOBRETASA Y/O PORCENTAJE  AMBIENTAL  -  RECUP. CARTERA</t>
  </si>
  <si>
    <t>30103 
SOBRETASA Y/O PORCENTAJE  AMBIENTAL  -  RENDIMIENTOS FINANCIEROS</t>
  </si>
  <si>
    <t>30104
SOBRETASA Y/O PORCENTAJE  AMBIENTAL  - EXCEDENTES</t>
  </si>
  <si>
    <t>40401 
APORTES CAR CONV 2645- PORH</t>
  </si>
  <si>
    <t>40402 
APORTES CNV GOBERNACIÓN BOYACÁ 3615-</t>
  </si>
  <si>
    <t>40403 
CONVENIO FONAM</t>
  </si>
  <si>
    <t>51101 
GENSA-  VIG-2021</t>
  </si>
  <si>
    <t>51104 
GENSA-  EXCEDENTES</t>
  </si>
  <si>
    <t>51201 
ELECTRO SOCHAGOTA-  VIG-2021</t>
  </si>
  <si>
    <t>51204 
ELECTRO SOCHAGOTA-  EXCEDENTES</t>
  </si>
  <si>
    <t>51301 
OCENSA-  VIG-2021</t>
  </si>
  <si>
    <t>51304 
OCENSA-  EXCEDENTES</t>
  </si>
  <si>
    <t>51401 
ARGOS-  VIG-2021</t>
  </si>
  <si>
    <t>51404 
ARGOS-  EXCEDENTES</t>
  </si>
  <si>
    <t>52101 
HIDROSOGAMOSO-  VIG-2021</t>
  </si>
  <si>
    <t>52104 
HIDROSOGAMOSO-  EXCEDENTES</t>
  </si>
  <si>
    <t>52201 
CHIVOR-  VIG-2021</t>
  </si>
  <si>
    <t>52204 
CHIVOR-  EXCEDENTES</t>
  </si>
  <si>
    <t>53104 
OCENSA -EXCEDENTES</t>
  </si>
  <si>
    <t>53204 
ARGOS - EXCEDENTES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</si>
</sst>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00_ ;_ * \-#,##0.00_ ;_ * &quot;-&quot;??_ ;_ @_ "/>
    <numFmt numFmtId="188" formatCode="_-* #,##0\ _€_-;\-* #,##0\ _€_-;_-* &quot;-&quot;??\ _€_-;_-@_-"/>
    <numFmt numFmtId="189" formatCode="_(* #,##0_);_(* \(#,##0\);_(* &quot;-&quot;??_);_(@_)"/>
    <numFmt numFmtId="190" formatCode="_ [$$-2C0A]\ * #,##0_ ;_ [$$-2C0A]\ * \-#,##0_ ;_ [$$-2C0A]\ * &quot;-&quot;_ ;_ @_ "/>
    <numFmt numFmtId="191" formatCode="_-[$$-340A]\ * #,##0_-;\-[$$-340A]\ * #,##0_-;_-[$$-340A]\ *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quot;$&quot;\ #,##0.00"/>
    <numFmt numFmtId="198" formatCode="_(* #,##0.0_);_(* \(#,##0.0\);_(* &quot;-&quot;??_);_(@_)"/>
    <numFmt numFmtId="199" formatCode="_(&quot;$&quot;\ * #,##0.000_);_(&quot;$&quot;\ * \(#,##0.000\);_(&quot;$&quot;\ * &quot;-&quot;??_);_(@_)"/>
  </numFmts>
  <fonts count="4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8"/>
      <name val="Arial"/>
      <family val="2"/>
    </font>
    <font>
      <b/>
      <sz val="10"/>
      <name val="Arial"/>
      <family val="2"/>
    </font>
    <font>
      <b/>
      <sz val="8"/>
      <name val="Arial"/>
      <family val="2"/>
    </font>
    <font>
      <sz val="9"/>
      <name val="Arial"/>
      <family val="2"/>
    </font>
    <font>
      <sz val="12"/>
      <name val="Arial"/>
      <family val="2"/>
    </font>
    <font>
      <sz val="11"/>
      <name val="Arial"/>
      <family val="2"/>
    </font>
    <font>
      <sz val="6"/>
      <name val="Arial"/>
      <family val="2"/>
    </font>
    <font>
      <b/>
      <sz val="9"/>
      <name val="Arial"/>
      <family val="2"/>
    </font>
    <font>
      <sz val="9"/>
      <color indexed="9"/>
      <name val="Arial"/>
      <family val="2"/>
    </font>
    <font>
      <b/>
      <sz val="9"/>
      <color indexed="9"/>
      <name val="Arial"/>
      <family val="2"/>
    </font>
    <font>
      <b/>
      <sz val="12"/>
      <name val="Arial"/>
      <family val="2"/>
    </font>
    <font>
      <b/>
      <sz val="9"/>
      <name val="Tahoma"/>
      <family val="2"/>
    </font>
    <font>
      <sz val="9"/>
      <name val="Tahoma"/>
      <family val="2"/>
    </font>
    <font>
      <b/>
      <sz val="8"/>
      <color indexed="23"/>
      <name val="Arial"/>
      <family val="2"/>
    </font>
    <font>
      <b/>
      <sz val="11"/>
      <name val="Arial"/>
      <family val="2"/>
    </font>
    <font>
      <sz val="10"/>
      <name val="Arial Narrow"/>
      <family val="2"/>
    </font>
    <font>
      <sz val="10"/>
      <color indexed="8"/>
      <name val="Arial"/>
      <family val="2"/>
    </font>
    <font>
      <sz val="8"/>
      <color indexed="10"/>
      <name val="Arial"/>
      <family val="2"/>
    </font>
    <font>
      <sz val="10"/>
      <color indexed="10"/>
      <name val="Arial"/>
      <family val="2"/>
    </font>
    <font>
      <sz val="8"/>
      <color indexed="8"/>
      <name val="Calibri"/>
      <family val="2"/>
    </font>
    <font>
      <b/>
      <sz val="10"/>
      <color indexed="8"/>
      <name val="Arial"/>
      <family val="2"/>
    </font>
    <font>
      <sz val="12"/>
      <color indexed="8"/>
      <name val="Calibri"/>
      <family val="2"/>
    </font>
    <font>
      <b/>
      <sz val="8"/>
      <color indexed="63"/>
      <name val="Arial"/>
      <family val="2"/>
    </font>
    <font>
      <sz val="10"/>
      <color theme="1"/>
      <name val="Arial"/>
      <family val="2"/>
    </font>
    <font>
      <sz val="8"/>
      <color rgb="FFFF0000"/>
      <name val="Arial"/>
      <family val="2"/>
    </font>
    <font>
      <sz val="10"/>
      <color rgb="FFFF0000"/>
      <name val="Arial"/>
      <family val="2"/>
    </font>
    <font>
      <sz val="8"/>
      <color theme="1"/>
      <name val="Calibri"/>
      <family val="2"/>
    </font>
    <font>
      <sz val="12"/>
      <color theme="1"/>
      <name val="Calibri"/>
      <family val="2"/>
    </font>
    <font>
      <b/>
      <sz val="10"/>
      <color theme="1"/>
      <name val="Arial"/>
      <family val="2"/>
    </font>
    <font>
      <b/>
      <sz val="8"/>
      <color rgb="FF202124"/>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6" tint="0.7999799847602844"/>
        <bgColor indexed="64"/>
      </patternFill>
    </fill>
    <fill>
      <patternFill patternType="solid">
        <fgColor theme="2" tint="-0.24997000396251678"/>
        <bgColor indexed="64"/>
      </patternFill>
    </fill>
    <fill>
      <patternFill patternType="solid">
        <fgColor theme="9" tint="0.39998000860214233"/>
        <bgColor indexed="64"/>
      </patternFill>
    </fill>
    <fill>
      <patternFill patternType="solid">
        <fgColor rgb="FFFFC000"/>
        <bgColor indexed="64"/>
      </patternFill>
    </fill>
    <fill>
      <patternFill patternType="solid">
        <fgColor theme="2"/>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style="medium"/>
    </border>
    <border>
      <left/>
      <right/>
      <top/>
      <bottom style="thin"/>
    </border>
    <border>
      <left style="thin"/>
      <right style="thin"/>
      <top style="thin"/>
      <bottom/>
    </border>
    <border>
      <left/>
      <right/>
      <top style="medium"/>
      <bottom style="medium"/>
    </border>
    <border>
      <left style="thin"/>
      <right/>
      <top/>
      <bottom/>
    </border>
    <border>
      <left style="thin"/>
      <right/>
      <top/>
      <bottom style="thin"/>
    </border>
    <border>
      <left/>
      <right style="thin"/>
      <top/>
      <bottom/>
    </border>
    <border>
      <left/>
      <right style="thin"/>
      <top/>
      <bottom style="thin"/>
    </border>
    <border>
      <left style="thin"/>
      <right/>
      <top style="thin"/>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thin"/>
      <right style="medium"/>
      <top style="thin"/>
      <bottom style="thin"/>
    </border>
    <border>
      <left style="medium"/>
      <right style="thin"/>
      <top style="thin"/>
      <bottom style="thin"/>
    </border>
    <border>
      <left/>
      <right/>
      <top style="thin"/>
      <bottom/>
    </border>
    <border>
      <left/>
      <right style="medium"/>
      <top style="medium"/>
      <bottom style="medium"/>
    </border>
    <border>
      <left style="medium"/>
      <right/>
      <top style="thin"/>
      <bottom style="thin"/>
    </border>
    <border>
      <left/>
      <right/>
      <top style="thin"/>
      <bottom style="thin"/>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bottom style="thin"/>
    </border>
    <border>
      <left/>
      <right style="medium"/>
      <top/>
      <bottom style="thin"/>
    </border>
    <border>
      <left style="medium"/>
      <right/>
      <top style="medium"/>
      <bottom style="medium"/>
    </border>
    <border>
      <left style="thin"/>
      <right/>
      <top style="thin"/>
      <bottom style="thin"/>
    </border>
    <border>
      <left/>
      <right style="thin"/>
      <top style="thin"/>
      <bottom style="thin"/>
    </border>
    <border>
      <left/>
      <right style="thin"/>
      <top style="thin"/>
      <bottom/>
    </border>
    <border>
      <left>
        <color indexed="63"/>
      </left>
      <right style="medium"/>
      <top style="thin"/>
      <bottom>
        <color indexed="63"/>
      </bottom>
    </border>
    <border>
      <left style="medium"/>
      <right/>
      <top style="thin"/>
      <bottom/>
    </border>
    <border>
      <left style="medium"/>
      <right/>
      <top style="medium"/>
      <bottom/>
    </border>
    <border>
      <left/>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medium"/>
      <top style="thin"/>
      <bottom style="medium"/>
    </border>
    <border>
      <left/>
      <right style="medium"/>
      <top style="thin"/>
      <bottom style="thin"/>
    </border>
    <border>
      <left style="medium"/>
      <right/>
      <top style="medium"/>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border>
    <border>
      <left style="medium"/>
      <right style="thin"/>
      <top/>
      <bottom/>
    </border>
    <border>
      <left style="thin"/>
      <right/>
      <top style="medium"/>
      <bottom/>
    </border>
    <border>
      <left style="thin"/>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430">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vertical="center"/>
    </xf>
    <xf numFmtId="0" fontId="19" fillId="0" borderId="0" xfId="0" applyFont="1" applyAlignment="1">
      <alignment vertical="center"/>
    </xf>
    <xf numFmtId="0" fontId="24" fillId="0" borderId="10" xfId="0" applyFont="1" applyBorder="1" applyAlignment="1">
      <alignment horizontal="center" vertical="center" wrapText="1"/>
    </xf>
    <xf numFmtId="3" fontId="22" fillId="0" borderId="0" xfId="49" applyNumberFormat="1" applyFont="1" applyFill="1" applyBorder="1" applyAlignment="1">
      <alignment horizontal="left" vertical="center"/>
    </xf>
    <xf numFmtId="189" fontId="0" fillId="0" borderId="0" xfId="52" applyNumberFormat="1" applyFont="1" applyAlignment="1">
      <alignment horizontal="center" vertical="center"/>
    </xf>
    <xf numFmtId="189" fontId="0" fillId="0" borderId="0" xfId="52" applyNumberFormat="1" applyFont="1" applyAlignment="1">
      <alignment vertical="center"/>
    </xf>
    <xf numFmtId="0" fontId="0" fillId="0" borderId="0" xfId="0" applyAlignment="1">
      <alignment horizontal="center" vertical="center"/>
    </xf>
    <xf numFmtId="0" fontId="22" fillId="0" borderId="0" xfId="0" applyFont="1" applyFill="1" applyAlignment="1">
      <alignment vertical="center"/>
    </xf>
    <xf numFmtId="0" fontId="26" fillId="0" borderId="0" xfId="0" applyFont="1" applyAlignment="1">
      <alignment vertical="center"/>
    </xf>
    <xf numFmtId="188" fontId="0" fillId="0" borderId="0" xfId="51" applyNumberFormat="1" applyAlignment="1">
      <alignment vertical="center"/>
    </xf>
    <xf numFmtId="188" fontId="0" fillId="0" borderId="0" xfId="51" applyNumberFormat="1" applyFont="1" applyAlignment="1">
      <alignment vertical="center"/>
    </xf>
    <xf numFmtId="0" fontId="26" fillId="0" borderId="0" xfId="0" applyFont="1" applyFill="1" applyAlignment="1">
      <alignment vertical="center"/>
    </xf>
    <xf numFmtId="3" fontId="22" fillId="0" borderId="0" xfId="0" applyNumberFormat="1" applyFont="1" applyFill="1" applyAlignment="1">
      <alignment vertical="center"/>
    </xf>
    <xf numFmtId="188" fontId="22" fillId="0" borderId="0" xfId="50" applyNumberFormat="1" applyFont="1" applyFill="1" applyAlignment="1">
      <alignment vertical="center"/>
    </xf>
    <xf numFmtId="0" fontId="26" fillId="0" borderId="10" xfId="0" applyFont="1" applyFill="1" applyBorder="1" applyAlignment="1">
      <alignment horizontal="center" vertical="center"/>
    </xf>
    <xf numFmtId="49" fontId="26" fillId="0" borderId="10" xfId="0" applyNumberFormat="1" applyFont="1" applyFill="1" applyBorder="1" applyAlignment="1">
      <alignment horizontal="center" vertical="center" wrapText="1"/>
    </xf>
    <xf numFmtId="188" fontId="26" fillId="0" borderId="10" xfId="5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88" fontId="26" fillId="0" borderId="10" xfId="50" applyNumberFormat="1" applyFont="1" applyFill="1" applyBorder="1" applyAlignment="1">
      <alignment horizontal="right" vertical="center"/>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188" fontId="22" fillId="0" borderId="0" xfId="50" applyNumberFormat="1" applyFont="1" applyFill="1" applyBorder="1" applyAlignment="1">
      <alignment horizontal="right" vertical="center"/>
    </xf>
    <xf numFmtId="3" fontId="26" fillId="0" borderId="0" xfId="0" applyNumberFormat="1" applyFont="1" applyFill="1" applyAlignment="1">
      <alignment vertical="center"/>
    </xf>
    <xf numFmtId="0" fontId="21" fillId="0" borderId="10" xfId="0" applyFont="1" applyFill="1" applyBorder="1" applyAlignment="1">
      <alignment horizontal="left" vertical="center"/>
    </xf>
    <xf numFmtId="0" fontId="23" fillId="0" borderId="0" xfId="0" applyFont="1" applyBorder="1" applyAlignment="1">
      <alignment vertical="center"/>
    </xf>
    <xf numFmtId="0" fontId="27" fillId="0" borderId="10" xfId="0" applyFont="1" applyFill="1" applyBorder="1" applyAlignment="1">
      <alignment horizontal="justify" vertical="center" wrapText="1"/>
    </xf>
    <xf numFmtId="0" fontId="20" fillId="0" borderId="0" xfId="0" applyFont="1" applyBorder="1" applyAlignment="1">
      <alignment horizontal="center" vertical="center"/>
    </xf>
    <xf numFmtId="49" fontId="19" fillId="0" borderId="0" xfId="52" applyNumberFormat="1" applyFont="1" applyFill="1" applyBorder="1" applyAlignment="1">
      <alignment horizontal="center" vertical="center"/>
    </xf>
    <xf numFmtId="0" fontId="21" fillId="0" borderId="10" xfId="0" applyFont="1" applyFill="1" applyBorder="1" applyAlignment="1">
      <alignment horizontal="justify" vertical="center"/>
    </xf>
    <xf numFmtId="0" fontId="0" fillId="0" borderId="0" xfId="0" applyFont="1" applyBorder="1" applyAlignment="1">
      <alignment horizontal="center" vertical="center"/>
    </xf>
    <xf numFmtId="0" fontId="23" fillId="0" borderId="0" xfId="0" applyFont="1" applyBorder="1" applyAlignment="1">
      <alignment horizontal="center" vertical="center"/>
    </xf>
    <xf numFmtId="49" fontId="27" fillId="0" borderId="10" xfId="0" applyNumberFormat="1" applyFont="1" applyFill="1" applyBorder="1" applyAlignment="1">
      <alignment horizontal="justify" vertical="center" wrapText="1"/>
    </xf>
    <xf numFmtId="3" fontId="27" fillId="0" borderId="10" xfId="0" applyNumberFormat="1" applyFont="1" applyFill="1" applyBorder="1" applyAlignment="1">
      <alignment horizontal="justify" vertical="center" wrapText="1"/>
    </xf>
    <xf numFmtId="188" fontId="27" fillId="0" borderId="10" xfId="50" applyNumberFormat="1" applyFont="1" applyFill="1" applyBorder="1" applyAlignment="1">
      <alignment horizontal="justify" vertical="center" wrapText="1"/>
    </xf>
    <xf numFmtId="49" fontId="27" fillId="0" borderId="11" xfId="0" applyNumberFormat="1" applyFont="1" applyFill="1" applyBorder="1" applyAlignment="1">
      <alignment horizontal="justify" vertical="center" wrapText="1"/>
    </xf>
    <xf numFmtId="189" fontId="0" fillId="24" borderId="10" xfId="52" applyNumberFormat="1" applyFont="1" applyFill="1" applyBorder="1" applyAlignment="1">
      <alignment vertical="center"/>
    </xf>
    <xf numFmtId="189" fontId="0" fillId="24" borderId="10" xfId="52" applyNumberFormat="1" applyFont="1" applyFill="1" applyBorder="1" applyAlignment="1">
      <alignment horizontal="center" vertical="center"/>
    </xf>
    <xf numFmtId="189" fontId="20" fillId="24" borderId="12" xfId="52" applyNumberFormat="1" applyFont="1" applyFill="1" applyBorder="1" applyAlignment="1">
      <alignment vertical="center"/>
    </xf>
    <xf numFmtId="189" fontId="0" fillId="24" borderId="13" xfId="52" applyNumberFormat="1" applyFont="1" applyFill="1" applyBorder="1" applyAlignment="1">
      <alignment horizontal="center" vertical="center"/>
    </xf>
    <xf numFmtId="189" fontId="0" fillId="24" borderId="13" xfId="52" applyNumberFormat="1" applyFont="1" applyFill="1" applyBorder="1" applyAlignment="1">
      <alignment vertical="center"/>
    </xf>
    <xf numFmtId="189" fontId="0" fillId="24" borderId="14" xfId="52" applyNumberFormat="1" applyFont="1" applyFill="1" applyBorder="1" applyAlignment="1">
      <alignment vertical="center"/>
    </xf>
    <xf numFmtId="189" fontId="0" fillId="24" borderId="15" xfId="52" applyNumberFormat="1" applyFont="1" applyFill="1" applyBorder="1" applyAlignment="1">
      <alignment horizontal="center" vertical="center"/>
    </xf>
    <xf numFmtId="189" fontId="0" fillId="24" borderId="15" xfId="52" applyNumberFormat="1" applyFont="1" applyFill="1" applyBorder="1" applyAlignment="1">
      <alignment vertical="center"/>
    </xf>
    <xf numFmtId="189" fontId="0" fillId="24" borderId="12" xfId="52" applyNumberFormat="1" applyFont="1" applyFill="1" applyBorder="1" applyAlignment="1">
      <alignment vertical="center"/>
    </xf>
    <xf numFmtId="0" fontId="0" fillId="24" borderId="0" xfId="0" applyFill="1" applyAlignment="1">
      <alignment vertical="center"/>
    </xf>
    <xf numFmtId="189" fontId="0" fillId="24" borderId="0" xfId="52" applyNumberFormat="1" applyFont="1" applyFill="1" applyAlignment="1">
      <alignment horizontal="center" vertical="center"/>
    </xf>
    <xf numFmtId="189" fontId="0" fillId="24" borderId="0" xfId="52" applyNumberFormat="1" applyFont="1" applyFill="1" applyAlignment="1">
      <alignment vertical="center"/>
    </xf>
    <xf numFmtId="0" fontId="21" fillId="0" borderId="0" xfId="0" applyFont="1" applyFill="1" applyBorder="1" applyAlignment="1">
      <alignment horizontal="center"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xf>
    <xf numFmtId="0" fontId="24" fillId="0" borderId="0" xfId="0" applyFont="1" applyBorder="1" applyAlignment="1">
      <alignment horizontal="center" vertical="center" wrapText="1"/>
    </xf>
    <xf numFmtId="14" fontId="23"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vertical="center" wrapText="1"/>
    </xf>
    <xf numFmtId="0" fontId="0" fillId="24" borderId="0" xfId="0" applyFill="1" applyBorder="1" applyAlignment="1">
      <alignment vertical="center"/>
    </xf>
    <xf numFmtId="0" fontId="0" fillId="0" borderId="0" xfId="0" applyFill="1" applyBorder="1" applyAlignment="1">
      <alignment vertical="center"/>
    </xf>
    <xf numFmtId="0" fontId="29"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0" fillId="16" borderId="10" xfId="0" applyFont="1" applyFill="1" applyBorder="1" applyAlignment="1">
      <alignment horizontal="center" vertical="center"/>
    </xf>
    <xf numFmtId="0" fontId="21" fillId="0" borderId="16" xfId="0" applyFont="1" applyFill="1" applyBorder="1" applyAlignment="1">
      <alignment horizontal="center" vertical="center" wrapText="1"/>
    </xf>
    <xf numFmtId="0" fontId="0" fillId="0" borderId="16" xfId="0" applyFont="1" applyFill="1" applyBorder="1" applyAlignment="1">
      <alignment horizontal="justify" vertical="center"/>
    </xf>
    <xf numFmtId="0" fontId="0" fillId="0" borderId="16" xfId="0" applyFont="1" applyFill="1" applyBorder="1" applyAlignment="1">
      <alignment horizontal="left" vertical="center"/>
    </xf>
    <xf numFmtId="0" fontId="20" fillId="0" borderId="17" xfId="0" applyFont="1" applyFill="1" applyBorder="1" applyAlignment="1">
      <alignment horizontal="left" vertical="center"/>
    </xf>
    <xf numFmtId="49" fontId="19" fillId="0" borderId="13" xfId="52" applyNumberFormat="1" applyFont="1" applyFill="1" applyBorder="1" applyAlignment="1">
      <alignment horizontal="center" vertical="center"/>
    </xf>
    <xf numFmtId="0" fontId="21" fillId="0" borderId="18" xfId="0" applyFont="1" applyFill="1" applyBorder="1" applyAlignment="1">
      <alignment horizontal="center" vertical="center"/>
    </xf>
    <xf numFmtId="49" fontId="19" fillId="0" borderId="18" xfId="52" applyNumberFormat="1" applyFont="1" applyFill="1" applyBorder="1" applyAlignment="1">
      <alignment horizontal="center" vertical="center"/>
    </xf>
    <xf numFmtId="0" fontId="21" fillId="0" borderId="11" xfId="0" applyFont="1" applyFill="1" applyBorder="1" applyAlignment="1">
      <alignment horizontal="center" vertical="center"/>
    </xf>
    <xf numFmtId="3" fontId="20" fillId="0" borderId="17" xfId="0" applyNumberFormat="1" applyFont="1" applyFill="1" applyBorder="1" applyAlignment="1">
      <alignment horizontal="right" vertical="center"/>
    </xf>
    <xf numFmtId="49" fontId="19" fillId="0" borderId="19" xfId="52" applyNumberFormat="1" applyFont="1" applyFill="1" applyBorder="1" applyAlignment="1">
      <alignment horizontal="center" vertical="center"/>
    </xf>
    <xf numFmtId="0" fontId="21" fillId="16" borderId="11" xfId="0" applyFont="1" applyFill="1" applyBorder="1" applyAlignment="1">
      <alignment horizontal="center" vertical="center"/>
    </xf>
    <xf numFmtId="0" fontId="21" fillId="16" borderId="17" xfId="0" applyFont="1" applyFill="1" applyBorder="1" applyAlignment="1">
      <alignment horizontal="center" vertical="center"/>
    </xf>
    <xf numFmtId="0" fontId="29"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20" fillId="0" borderId="11" xfId="0" applyFont="1" applyBorder="1" applyAlignment="1">
      <alignment horizontal="center" vertical="center"/>
    </xf>
    <xf numFmtId="0" fontId="0" fillId="0" borderId="10" xfId="0" applyFont="1" applyBorder="1" applyAlignment="1">
      <alignment horizontal="center" vertical="center" wrapText="1"/>
    </xf>
    <xf numFmtId="0" fontId="26" fillId="4" borderId="10" xfId="0" applyFont="1" applyFill="1" applyBorder="1" applyAlignment="1">
      <alignment vertical="center"/>
    </xf>
    <xf numFmtId="14" fontId="0" fillId="0" borderId="10" xfId="0" applyNumberFormat="1" applyFont="1" applyBorder="1" applyAlignment="1">
      <alignment horizontal="center"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xf>
    <xf numFmtId="0" fontId="21" fillId="0" borderId="0" xfId="0" applyFont="1" applyFill="1" applyBorder="1" applyAlignment="1">
      <alignment horizontal="justify" vertical="center"/>
    </xf>
    <xf numFmtId="191" fontId="19" fillId="0" borderId="0" xfId="0" applyNumberFormat="1" applyFont="1" applyFill="1" applyBorder="1" applyAlignment="1">
      <alignment horizontal="center" vertical="center"/>
    </xf>
    <xf numFmtId="190" fontId="0" fillId="0" borderId="0" xfId="0" applyNumberFormat="1" applyFont="1" applyFill="1" applyBorder="1" applyAlignment="1">
      <alignment horizontal="left" vertical="center"/>
    </xf>
    <xf numFmtId="186" fontId="20" fillId="0" borderId="13" xfId="0" applyNumberFormat="1" applyFont="1" applyFill="1" applyBorder="1" applyAlignment="1">
      <alignment horizontal="left" vertical="center"/>
    </xf>
    <xf numFmtId="0" fontId="29" fillId="0" borderId="0" xfId="0" applyFont="1" applyFill="1" applyBorder="1" applyAlignment="1">
      <alignment vertical="center"/>
    </xf>
    <xf numFmtId="0" fontId="23" fillId="0" borderId="0" xfId="0" applyFont="1" applyFill="1" applyBorder="1" applyAlignment="1">
      <alignment vertical="center"/>
    </xf>
    <xf numFmtId="0" fontId="0" fillId="24" borderId="10" xfId="0" applyFill="1" applyBorder="1" applyAlignment="1">
      <alignment horizontal="center" vertical="center" wrapText="1"/>
    </xf>
    <xf numFmtId="0" fontId="20" fillId="0" borderId="10" xfId="0" applyFont="1" applyBorder="1" applyAlignment="1">
      <alignment horizontal="center" vertical="center" wrapText="1"/>
    </xf>
    <xf numFmtId="0" fontId="0" fillId="24" borderId="10" xfId="0" applyFill="1" applyBorder="1" applyAlignment="1">
      <alignment vertical="center" wrapText="1"/>
    </xf>
    <xf numFmtId="189" fontId="0" fillId="0" borderId="10" xfId="54" applyNumberFormat="1" applyFont="1" applyFill="1" applyBorder="1" applyAlignment="1">
      <alignment horizontal="justify" vertical="center" wrapText="1"/>
    </xf>
    <xf numFmtId="0" fontId="24" fillId="25" borderId="10" xfId="0" applyFont="1" applyFill="1" applyBorder="1" applyAlignment="1">
      <alignment horizontal="center" vertical="center" wrapText="1"/>
    </xf>
    <xf numFmtId="0" fontId="24" fillId="24" borderId="10" xfId="0" applyFont="1" applyFill="1" applyBorder="1" applyAlignment="1">
      <alignment vertical="center" wrapText="1"/>
    </xf>
    <xf numFmtId="9" fontId="24" fillId="0" borderId="10" xfId="62" applyFont="1" applyBorder="1" applyAlignment="1">
      <alignment horizontal="center" vertical="center" wrapText="1"/>
    </xf>
    <xf numFmtId="9" fontId="24" fillId="25" borderId="10" xfId="62"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2" fillId="0" borderId="10" xfId="0" applyFont="1" applyBorder="1" applyAlignment="1">
      <alignment horizontal="center" vertical="center" wrapText="1"/>
    </xf>
    <xf numFmtId="1" fontId="24" fillId="0" borderId="10" xfId="0" applyNumberFormat="1" applyFont="1" applyBorder="1" applyAlignment="1">
      <alignment horizontal="center" vertical="center" wrapText="1"/>
    </xf>
    <xf numFmtId="1" fontId="24" fillId="0" borderId="10" xfId="62" applyNumberFormat="1" applyFont="1" applyBorder="1" applyAlignment="1">
      <alignment horizontal="center" vertical="center" wrapText="1"/>
    </xf>
    <xf numFmtId="176" fontId="26" fillId="4" borderId="10" xfId="0" applyNumberFormat="1" applyFont="1" applyFill="1" applyBorder="1" applyAlignment="1">
      <alignment vertical="center"/>
    </xf>
    <xf numFmtId="14" fontId="20" fillId="0" borderId="10" xfId="0" applyNumberFormat="1" applyFont="1" applyBorder="1" applyAlignment="1">
      <alignment vertical="center"/>
    </xf>
    <xf numFmtId="0" fontId="20" fillId="26" borderId="0" xfId="0" applyFont="1" applyFill="1" applyBorder="1" applyAlignment="1">
      <alignment horizontal="center" vertical="center"/>
    </xf>
    <xf numFmtId="0" fontId="23" fillId="26" borderId="0" xfId="0" applyFont="1" applyFill="1" applyBorder="1" applyAlignment="1">
      <alignment horizontal="center" vertical="center"/>
    </xf>
    <xf numFmtId="0" fontId="24" fillId="24" borderId="20" xfId="0" applyFont="1" applyFill="1" applyBorder="1" applyAlignment="1">
      <alignment horizontal="center" vertical="center" wrapText="1"/>
    </xf>
    <xf numFmtId="176" fontId="23" fillId="26" borderId="0" xfId="55" applyFont="1" applyFill="1" applyBorder="1" applyAlignment="1">
      <alignment horizontal="center" vertical="center"/>
    </xf>
    <xf numFmtId="189" fontId="0" fillId="24" borderId="10" xfId="52" applyNumberFormat="1" applyFont="1" applyFill="1" applyBorder="1" applyAlignment="1">
      <alignment vertical="center" wrapText="1"/>
    </xf>
    <xf numFmtId="189" fontId="20" fillId="24" borderId="10" xfId="52" applyNumberFormat="1" applyFont="1" applyFill="1" applyBorder="1" applyAlignment="1">
      <alignment horizontal="center" vertical="center" wrapText="1"/>
    </xf>
    <xf numFmtId="9" fontId="22" fillId="0" borderId="10" xfId="62" applyFont="1" applyBorder="1" applyAlignment="1">
      <alignment horizontal="center" vertical="center" wrapText="1"/>
    </xf>
    <xf numFmtId="197" fontId="42" fillId="24" borderId="10" xfId="58" applyNumberFormat="1" applyFont="1" applyFill="1" applyBorder="1" applyAlignment="1">
      <alignment horizontal="center" vertical="center"/>
    </xf>
    <xf numFmtId="176" fontId="0" fillId="24" borderId="10" xfId="58" applyFont="1" applyFill="1" applyBorder="1" applyAlignment="1">
      <alignment horizontal="center" vertical="center"/>
    </xf>
    <xf numFmtId="176" fontId="0" fillId="24" borderId="10" xfId="58" applyFont="1" applyFill="1" applyBorder="1" applyAlignment="1">
      <alignment vertical="center"/>
    </xf>
    <xf numFmtId="0" fontId="23" fillId="24" borderId="21" xfId="0" applyFont="1" applyFill="1" applyBorder="1" applyAlignment="1">
      <alignment horizontal="center" vertical="center"/>
    </xf>
    <xf numFmtId="0" fontId="23" fillId="24" borderId="0" xfId="0" applyFont="1" applyFill="1" applyAlignment="1">
      <alignment horizontal="center" vertical="center"/>
    </xf>
    <xf numFmtId="0" fontId="43" fillId="24" borderId="21" xfId="0" applyFont="1" applyFill="1" applyBorder="1" applyAlignment="1">
      <alignment vertical="center"/>
    </xf>
    <xf numFmtId="0" fontId="43" fillId="24" borderId="22" xfId="0" applyFont="1" applyFill="1" applyBorder="1" applyAlignment="1">
      <alignment vertical="center"/>
    </xf>
    <xf numFmtId="0" fontId="44" fillId="0" borderId="0" xfId="0" applyFont="1" applyAlignment="1">
      <alignment vertical="center"/>
    </xf>
    <xf numFmtId="0" fontId="21" fillId="24" borderId="0" xfId="0" applyFont="1" applyFill="1" applyAlignment="1">
      <alignment horizontal="center" vertical="center" wrapText="1"/>
    </xf>
    <xf numFmtId="0" fontId="21" fillId="24" borderId="23" xfId="0" applyFont="1" applyFill="1" applyBorder="1" applyAlignment="1">
      <alignment horizontal="center" vertical="center" wrapText="1"/>
    </xf>
    <xf numFmtId="0" fontId="25" fillId="24" borderId="0" xfId="0" applyFont="1" applyFill="1" applyAlignment="1">
      <alignment horizontal="center" vertical="center" wrapText="1"/>
    </xf>
    <xf numFmtId="0" fontId="25" fillId="24" borderId="23" xfId="0" applyFont="1" applyFill="1" applyBorder="1" applyAlignment="1">
      <alignment horizontal="center" vertical="center" wrapText="1"/>
    </xf>
    <xf numFmtId="0" fontId="0" fillId="24" borderId="10" xfId="0" applyFill="1" applyBorder="1" applyAlignment="1">
      <alignment vertical="center"/>
    </xf>
    <xf numFmtId="0" fontId="20" fillId="24" borderId="10" xfId="0" applyFont="1" applyFill="1" applyBorder="1" applyAlignment="1">
      <alignment horizontal="center" vertical="center" wrapText="1"/>
    </xf>
    <xf numFmtId="0" fontId="0" fillId="24" borderId="10" xfId="0" applyFill="1" applyBorder="1" applyAlignment="1">
      <alignment horizontal="center" vertical="center"/>
    </xf>
    <xf numFmtId="0" fontId="19" fillId="24" borderId="0" xfId="0" applyFont="1" applyFill="1" applyAlignment="1">
      <alignment vertical="center"/>
    </xf>
    <xf numFmtId="0" fontId="19" fillId="24" borderId="23" xfId="0" applyFont="1" applyFill="1" applyBorder="1" applyAlignment="1">
      <alignment vertical="center"/>
    </xf>
    <xf numFmtId="0" fontId="19" fillId="24" borderId="24" xfId="0" applyFont="1" applyFill="1" applyBorder="1" applyAlignment="1">
      <alignment horizontal="center" vertical="center"/>
    </xf>
    <xf numFmtId="0" fontId="19" fillId="24" borderId="25" xfId="0" applyFont="1" applyFill="1" applyBorder="1" applyAlignment="1">
      <alignment horizontal="center" vertical="center"/>
    </xf>
    <xf numFmtId="0" fontId="19" fillId="24" borderId="21" xfId="0" applyFont="1" applyFill="1" applyBorder="1" applyAlignment="1">
      <alignment vertical="center"/>
    </xf>
    <xf numFmtId="0" fontId="19" fillId="24" borderId="22" xfId="0" applyFont="1" applyFill="1" applyBorder="1" applyAlignment="1">
      <alignment vertical="center"/>
    </xf>
    <xf numFmtId="0" fontId="20" fillId="0" borderId="0" xfId="0" applyFont="1" applyAlignment="1">
      <alignment horizontal="center" vertical="center" wrapText="1"/>
    </xf>
    <xf numFmtId="0" fontId="25" fillId="24" borderId="10" xfId="0" applyFont="1" applyFill="1" applyBorder="1" applyAlignment="1">
      <alignment horizontal="center" vertical="center" wrapText="1"/>
    </xf>
    <xf numFmtId="0" fontId="25" fillId="24" borderId="26" xfId="0" applyFont="1" applyFill="1" applyBorder="1" applyAlignment="1">
      <alignment horizontal="center" vertical="center" wrapText="1"/>
    </xf>
    <xf numFmtId="0" fontId="25" fillId="0" borderId="0" xfId="0" applyFont="1" applyAlignment="1">
      <alignment vertical="center"/>
    </xf>
    <xf numFmtId="0" fontId="19" fillId="24" borderId="10" xfId="0" applyFont="1" applyFill="1" applyBorder="1" applyAlignment="1">
      <alignment vertical="center"/>
    </xf>
    <xf numFmtId="0" fontId="19" fillId="24" borderId="10" xfId="0" applyFont="1" applyFill="1" applyBorder="1" applyAlignment="1">
      <alignment horizontal="center" vertical="center"/>
    </xf>
    <xf numFmtId="0" fontId="19" fillId="24" borderId="26" xfId="0" applyFont="1" applyFill="1" applyBorder="1" applyAlignment="1">
      <alignment vertical="center"/>
    </xf>
    <xf numFmtId="0" fontId="0" fillId="0" borderId="27" xfId="0" applyFont="1" applyBorder="1" applyAlignment="1">
      <alignment vertical="center" wrapText="1"/>
    </xf>
    <xf numFmtId="0" fontId="0" fillId="27" borderId="10" xfId="0" applyFont="1" applyFill="1" applyBorder="1" applyAlignment="1">
      <alignment horizontal="justify" vertical="center" wrapText="1"/>
    </xf>
    <xf numFmtId="0" fontId="0" fillId="27" borderId="10" xfId="0" applyFill="1" applyBorder="1" applyAlignment="1">
      <alignment horizontal="justify" vertical="center" wrapText="1"/>
    </xf>
    <xf numFmtId="189" fontId="0" fillId="27" borderId="10" xfId="52" applyNumberFormat="1" applyFont="1" applyFill="1" applyBorder="1" applyAlignment="1">
      <alignment horizontal="center" vertical="center"/>
    </xf>
    <xf numFmtId="189" fontId="0" fillId="27" borderId="10" xfId="52" applyNumberFormat="1" applyFont="1" applyFill="1" applyBorder="1" applyAlignment="1">
      <alignment vertical="center"/>
    </xf>
    <xf numFmtId="0" fontId="0" fillId="27" borderId="10" xfId="0" applyFont="1" applyFill="1" applyBorder="1" applyAlignment="1">
      <alignment horizontal="center" vertical="center"/>
    </xf>
    <xf numFmtId="189" fontId="19" fillId="24" borderId="10" xfId="0" applyNumberFormat="1" applyFont="1" applyFill="1" applyBorder="1" applyAlignment="1">
      <alignment vertical="center"/>
    </xf>
    <xf numFmtId="0" fontId="0" fillId="0" borderId="10" xfId="0" applyFont="1" applyBorder="1" applyAlignment="1">
      <alignment horizontal="justify" vertical="center" wrapText="1"/>
    </xf>
    <xf numFmtId="0" fontId="0" fillId="0" borderId="27" xfId="60" applyBorder="1" applyAlignment="1">
      <alignment vertical="center" wrapText="1"/>
      <protection/>
    </xf>
    <xf numFmtId="0" fontId="0" fillId="0" borderId="10" xfId="60" applyBorder="1" applyAlignment="1">
      <alignment vertical="center" wrapText="1"/>
      <protection/>
    </xf>
    <xf numFmtId="189" fontId="0" fillId="0" borderId="10" xfId="53" applyNumberFormat="1" applyFont="1" applyFill="1" applyBorder="1" applyAlignment="1">
      <alignment horizontal="center" vertical="center"/>
    </xf>
    <xf numFmtId="189" fontId="0" fillId="0" borderId="10" xfId="53" applyNumberFormat="1" applyFont="1" applyFill="1" applyBorder="1" applyAlignment="1">
      <alignment vertical="center"/>
    </xf>
    <xf numFmtId="0" fontId="0" fillId="0" borderId="10" xfId="0" applyFont="1" applyBorder="1" applyAlignment="1">
      <alignment horizontal="center" vertical="center"/>
    </xf>
    <xf numFmtId="189" fontId="0" fillId="0" borderId="10" xfId="52" applyNumberFormat="1" applyFont="1" applyFill="1" applyBorder="1" applyAlignment="1">
      <alignment vertical="center"/>
    </xf>
    <xf numFmtId="0" fontId="42" fillId="0" borderId="10" xfId="0" applyFont="1" applyBorder="1" applyAlignment="1">
      <alignment vertical="center" wrapText="1"/>
    </xf>
    <xf numFmtId="0" fontId="42" fillId="0" borderId="0" xfId="0" applyFont="1" applyAlignment="1">
      <alignment vertical="center" wrapText="1"/>
    </xf>
    <xf numFmtId="174" fontId="42" fillId="0" borderId="10" xfId="57" applyFont="1" applyBorder="1" applyAlignment="1">
      <alignment vertical="center"/>
    </xf>
    <xf numFmtId="0" fontId="0" fillId="0" borderId="10" xfId="0" applyFont="1" applyBorder="1" applyAlignment="1" applyProtection="1">
      <alignment horizontal="center" vertical="center" wrapText="1"/>
      <protection locked="0"/>
    </xf>
    <xf numFmtId="0" fontId="45" fillId="0" borderId="10" xfId="0" applyFont="1" applyBorder="1" applyAlignment="1">
      <alignment vertical="center" wrapText="1"/>
    </xf>
    <xf numFmtId="0" fontId="45" fillId="0" borderId="0" xfId="0" applyFont="1" applyAlignment="1">
      <alignment vertical="center" wrapText="1"/>
    </xf>
    <xf numFmtId="0" fontId="45" fillId="0" borderId="28" xfId="0" applyFont="1" applyBorder="1" applyAlignment="1">
      <alignment vertical="center" wrapText="1"/>
    </xf>
    <xf numFmtId="197" fontId="42" fillId="0" borderId="10" xfId="58" applyNumberFormat="1" applyFont="1" applyBorder="1" applyAlignment="1">
      <alignment horizontal="center" vertical="center"/>
    </xf>
    <xf numFmtId="197" fontId="42" fillId="28" borderId="10" xfId="58" applyNumberFormat="1" applyFont="1" applyFill="1" applyBorder="1" applyAlignment="1">
      <alignment horizontal="center" vertical="center"/>
    </xf>
    <xf numFmtId="0" fontId="19" fillId="24" borderId="15" xfId="0" applyFont="1" applyFill="1" applyBorder="1" applyAlignment="1">
      <alignment vertical="center"/>
    </xf>
    <xf numFmtId="0" fontId="19" fillId="24" borderId="29" xfId="0" applyFont="1" applyFill="1" applyBorder="1" applyAlignment="1">
      <alignment vertical="center"/>
    </xf>
    <xf numFmtId="0" fontId="0" fillId="0" borderId="13" xfId="0" applyBorder="1" applyAlignment="1">
      <alignment vertical="center"/>
    </xf>
    <xf numFmtId="189" fontId="0" fillId="24" borderId="10" xfId="0" applyNumberFormat="1" applyFont="1" applyFill="1" applyBorder="1" applyAlignment="1">
      <alignment vertical="center" wrapText="1"/>
    </xf>
    <xf numFmtId="0" fontId="26" fillId="24" borderId="30" xfId="0" applyFont="1" applyFill="1" applyBorder="1" applyAlignment="1">
      <alignment horizontal="left" vertical="center"/>
    </xf>
    <xf numFmtId="0" fontId="26" fillId="24" borderId="31" xfId="0" applyFont="1" applyFill="1" applyBorder="1" applyAlignment="1">
      <alignment horizontal="left" vertical="center"/>
    </xf>
    <xf numFmtId="3" fontId="0" fillId="24" borderId="10" xfId="0" applyNumberFormat="1" applyFont="1" applyFill="1" applyBorder="1" applyAlignment="1">
      <alignment horizontal="center" vertical="center"/>
    </xf>
    <xf numFmtId="0" fontId="19" fillId="24" borderId="32" xfId="0" applyFont="1" applyFill="1" applyBorder="1" applyAlignment="1">
      <alignment vertical="center"/>
    </xf>
    <xf numFmtId="0" fontId="19" fillId="24" borderId="33" xfId="0" applyFont="1" applyFill="1" applyBorder="1" applyAlignment="1">
      <alignment vertical="center"/>
    </xf>
    <xf numFmtId="0" fontId="19" fillId="24" borderId="34" xfId="0" applyFont="1" applyFill="1" applyBorder="1" applyAlignment="1">
      <alignment vertical="center"/>
    </xf>
    <xf numFmtId="0" fontId="19" fillId="24" borderId="12" xfId="0" applyFont="1" applyFill="1" applyBorder="1" applyAlignment="1">
      <alignment vertical="center"/>
    </xf>
    <xf numFmtId="0" fontId="19" fillId="24" borderId="35" xfId="0" applyFont="1" applyFill="1" applyBorder="1" applyAlignment="1">
      <alignment vertical="center"/>
    </xf>
    <xf numFmtId="0" fontId="20" fillId="24" borderId="36" xfId="0" applyFont="1" applyFill="1" applyBorder="1" applyAlignment="1">
      <alignment vertical="center"/>
    </xf>
    <xf numFmtId="0" fontId="20" fillId="24" borderId="13" xfId="0" applyFont="1" applyFill="1" applyBorder="1" applyAlignment="1">
      <alignment vertical="center"/>
    </xf>
    <xf numFmtId="0" fontId="0" fillId="24" borderId="13" xfId="0" applyFill="1" applyBorder="1" applyAlignment="1">
      <alignment vertical="center"/>
    </xf>
    <xf numFmtId="0" fontId="0" fillId="24" borderId="13" xfId="0" applyFill="1" applyBorder="1" applyAlignment="1">
      <alignment horizontal="center" vertical="center"/>
    </xf>
    <xf numFmtId="0" fontId="19" fillId="24" borderId="13" xfId="0" applyFont="1" applyFill="1" applyBorder="1" applyAlignment="1">
      <alignment vertical="center"/>
    </xf>
    <xf numFmtId="0" fontId="19" fillId="24" borderId="37" xfId="0" applyFont="1" applyFill="1" applyBorder="1" applyAlignment="1">
      <alignment vertical="center"/>
    </xf>
    <xf numFmtId="0" fontId="20" fillId="24" borderId="38" xfId="0" applyFont="1" applyFill="1" applyBorder="1" applyAlignment="1">
      <alignment vertical="center"/>
    </xf>
    <xf numFmtId="0" fontId="20" fillId="24" borderId="15" xfId="0" applyFont="1" applyFill="1" applyBorder="1" applyAlignment="1">
      <alignment vertical="center"/>
    </xf>
    <xf numFmtId="0" fontId="0" fillId="24" borderId="15" xfId="0" applyFill="1" applyBorder="1" applyAlignment="1">
      <alignment vertical="center"/>
    </xf>
    <xf numFmtId="0" fontId="0" fillId="24" borderId="15" xfId="0" applyFill="1" applyBorder="1" applyAlignment="1">
      <alignment horizontal="center" vertical="center"/>
    </xf>
    <xf numFmtId="0" fontId="20" fillId="24" borderId="36" xfId="0" applyFont="1" applyFill="1" applyBorder="1" applyAlignment="1">
      <alignment vertical="center" wrapText="1"/>
    </xf>
    <xf numFmtId="0" fontId="20" fillId="24" borderId="13" xfId="0" applyFont="1" applyFill="1" applyBorder="1" applyAlignment="1">
      <alignment vertical="center" wrapText="1"/>
    </xf>
    <xf numFmtId="0" fontId="20" fillId="24" borderId="19" xfId="0" applyFont="1" applyFill="1" applyBorder="1" applyAlignment="1">
      <alignment vertical="center" wrapText="1"/>
    </xf>
    <xf numFmtId="0" fontId="34" fillId="29" borderId="10" xfId="0" applyFont="1" applyFill="1" applyBorder="1" applyAlignment="1">
      <alignment horizontal="center" vertical="center" wrapText="1"/>
    </xf>
    <xf numFmtId="0" fontId="0" fillId="24" borderId="0" xfId="0" applyFill="1" applyAlignment="1">
      <alignment horizontal="center" vertical="center"/>
    </xf>
    <xf numFmtId="3" fontId="22" fillId="0" borderId="10" xfId="0" applyNumberFormat="1" applyFont="1" applyBorder="1" applyAlignment="1">
      <alignment horizontal="center" vertical="center" wrapText="1"/>
    </xf>
    <xf numFmtId="14" fontId="20" fillId="0" borderId="10" xfId="0" applyNumberFormat="1" applyFont="1" applyBorder="1" applyAlignment="1">
      <alignment horizontal="right" vertical="center"/>
    </xf>
    <xf numFmtId="4" fontId="46" fillId="0" borderId="10" xfId="0" applyNumberFormat="1" applyFont="1" applyBorder="1" applyAlignment="1">
      <alignment horizontal="right" vertical="center"/>
    </xf>
    <xf numFmtId="4" fontId="0" fillId="0" borderId="39" xfId="0" applyNumberFormat="1" applyFont="1" applyFill="1" applyBorder="1" applyAlignment="1">
      <alignment horizontal="right" vertical="center"/>
    </xf>
    <xf numFmtId="3" fontId="0" fillId="0" borderId="39" xfId="0" applyNumberFormat="1" applyFont="1" applyFill="1" applyBorder="1" applyAlignment="1">
      <alignment horizontal="right" vertical="center"/>
    </xf>
    <xf numFmtId="4" fontId="20" fillId="0" borderId="17" xfId="0" applyNumberFormat="1" applyFont="1" applyFill="1" applyBorder="1" applyAlignment="1">
      <alignment horizontal="right" vertical="center"/>
    </xf>
    <xf numFmtId="176" fontId="0" fillId="0" borderId="10" xfId="56" applyNumberFormat="1" applyFont="1" applyBorder="1" applyAlignment="1">
      <alignment vertical="center"/>
    </xf>
    <xf numFmtId="176" fontId="0" fillId="0" borderId="10" xfId="55" applyNumberFormat="1" applyFont="1" applyFill="1" applyBorder="1" applyAlignment="1">
      <alignment horizontal="center" vertical="center" wrapText="1"/>
    </xf>
    <xf numFmtId="176" fontId="0" fillId="24" borderId="10" xfId="55" applyNumberFormat="1" applyFont="1" applyFill="1" applyBorder="1" applyAlignment="1">
      <alignment vertical="center"/>
    </xf>
    <xf numFmtId="176" fontId="0" fillId="24" borderId="10" xfId="56" applyNumberFormat="1" applyFont="1" applyFill="1" applyBorder="1" applyAlignment="1">
      <alignment vertical="center"/>
    </xf>
    <xf numFmtId="176" fontId="0" fillId="0" borderId="10" xfId="56" applyNumberFormat="1" applyFont="1" applyFill="1" applyBorder="1" applyAlignment="1">
      <alignment horizontal="center" vertical="center" wrapText="1"/>
    </xf>
    <xf numFmtId="176" fontId="20" fillId="0" borderId="10" xfId="54" applyNumberFormat="1" applyFont="1" applyFill="1" applyBorder="1" applyAlignment="1">
      <alignment horizontal="center" vertical="center" wrapText="1"/>
    </xf>
    <xf numFmtId="176" fontId="0" fillId="0" borderId="10" xfId="0" applyNumberFormat="1" applyBorder="1" applyAlignment="1">
      <alignment vertical="center"/>
    </xf>
    <xf numFmtId="0" fontId="23" fillId="0" borderId="10" xfId="0" applyFont="1" applyBorder="1" applyAlignment="1">
      <alignment horizontal="center" vertical="center"/>
    </xf>
    <xf numFmtId="14" fontId="23" fillId="0" borderId="39" xfId="0" applyNumberFormat="1" applyFont="1" applyBorder="1" applyAlignment="1">
      <alignment horizontal="center" vertical="center"/>
    </xf>
    <xf numFmtId="14" fontId="23" fillId="0" borderId="40"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39" xfId="0" applyFont="1" applyBorder="1" applyAlignment="1">
      <alignment horizontal="left" vertical="center" wrapText="1"/>
    </xf>
    <xf numFmtId="0" fontId="20" fillId="0" borderId="31" xfId="0" applyFont="1" applyBorder="1" applyAlignment="1">
      <alignment horizontal="left" vertical="center"/>
    </xf>
    <xf numFmtId="0" fontId="20" fillId="0" borderId="40" xfId="0" applyFont="1" applyBorder="1" applyAlignment="1">
      <alignment horizontal="left" vertical="center"/>
    </xf>
    <xf numFmtId="0" fontId="20" fillId="0" borderId="10" xfId="0" applyFont="1" applyBorder="1" applyAlignment="1">
      <alignment horizontal="center" vertical="center" wrapText="1"/>
    </xf>
    <xf numFmtId="176" fontId="20" fillId="0" borderId="39" xfId="0" applyNumberFormat="1" applyFont="1" applyBorder="1" applyAlignment="1">
      <alignment horizontal="center" vertical="center"/>
    </xf>
    <xf numFmtId="176" fontId="20" fillId="0" borderId="31" xfId="0" applyNumberFormat="1" applyFont="1" applyBorder="1" applyAlignment="1">
      <alignment horizontal="center" vertical="center"/>
    </xf>
    <xf numFmtId="176" fontId="20" fillId="0" borderId="40" xfId="0" applyNumberFormat="1" applyFont="1" applyBorder="1" applyAlignment="1">
      <alignment horizontal="center" vertical="center"/>
    </xf>
    <xf numFmtId="0" fontId="24" fillId="24" borderId="20" xfId="0" applyFont="1" applyFill="1" applyBorder="1" applyAlignment="1">
      <alignment horizontal="center" vertical="center" wrapText="1"/>
    </xf>
    <xf numFmtId="0" fontId="24" fillId="24" borderId="28" xfId="0" applyFont="1" applyFill="1" applyBorder="1" applyAlignment="1">
      <alignment horizontal="center" vertical="center" wrapText="1"/>
    </xf>
    <xf numFmtId="0" fontId="24" fillId="24" borderId="41"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9" fillId="0" borderId="20" xfId="0" applyFont="1" applyBorder="1" applyAlignment="1">
      <alignment horizontal="center" vertical="center"/>
    </xf>
    <xf numFmtId="0" fontId="29" fillId="0" borderId="28" xfId="0" applyFont="1" applyBorder="1" applyAlignment="1">
      <alignment horizontal="center" vertical="center"/>
    </xf>
    <xf numFmtId="0" fontId="29" fillId="0" borderId="41" xfId="0" applyFont="1" applyBorder="1" applyAlignment="1">
      <alignment horizontal="center" vertical="center"/>
    </xf>
    <xf numFmtId="0" fontId="29" fillId="0" borderId="17" xfId="0" applyFont="1" applyBorder="1" applyAlignment="1">
      <alignment horizontal="center" vertical="center"/>
    </xf>
    <xf numFmtId="0" fontId="29" fillId="0" borderId="13" xfId="0" applyFont="1" applyBorder="1" applyAlignment="1">
      <alignment horizontal="center" vertical="center"/>
    </xf>
    <xf numFmtId="0" fontId="29" fillId="0" borderId="19" xfId="0" applyFont="1" applyBorder="1" applyAlignment="1">
      <alignment horizontal="center" vertical="center"/>
    </xf>
    <xf numFmtId="0" fontId="21" fillId="0" borderId="0" xfId="0" applyFont="1" applyFill="1" applyBorder="1" applyAlignment="1">
      <alignment horizontal="center" vertical="center"/>
    </xf>
    <xf numFmtId="14" fontId="29" fillId="0" borderId="10" xfId="0" applyNumberFormat="1" applyFont="1" applyBorder="1" applyAlignment="1">
      <alignment horizontal="center" vertical="center"/>
    </xf>
    <xf numFmtId="0" fontId="29" fillId="0" borderId="10" xfId="0" applyFont="1" applyBorder="1" applyAlignment="1">
      <alignment horizontal="center" vertical="center"/>
    </xf>
    <xf numFmtId="0" fontId="47" fillId="0" borderId="14" xfId="0" applyFont="1" applyBorder="1" applyAlignment="1">
      <alignment horizontal="center" vertical="center" wrapText="1"/>
    </xf>
    <xf numFmtId="0" fontId="47" fillId="0" borderId="11" xfId="0" applyFont="1" applyBorder="1" applyAlignment="1">
      <alignment horizontal="center" vertical="center" wrapText="1"/>
    </xf>
    <xf numFmtId="0" fontId="20" fillId="0" borderId="39" xfId="0" applyFont="1" applyBorder="1" applyAlignment="1">
      <alignment horizontal="right" vertical="center"/>
    </xf>
    <xf numFmtId="0" fontId="20" fillId="0" borderId="31" xfId="0" applyFont="1" applyBorder="1" applyAlignment="1">
      <alignment horizontal="right" vertical="center"/>
    </xf>
    <xf numFmtId="0" fontId="20" fillId="0" borderId="40" xfId="0" applyFont="1" applyBorder="1" applyAlignment="1">
      <alignment horizontal="right" vertical="center"/>
    </xf>
    <xf numFmtId="0" fontId="24" fillId="0" borderId="10" xfId="0" applyFont="1" applyBorder="1" applyAlignment="1">
      <alignment horizontal="center" vertical="center"/>
    </xf>
    <xf numFmtId="0" fontId="29" fillId="0" borderId="39" xfId="0" applyFont="1" applyBorder="1" applyAlignment="1">
      <alignment horizontal="center" vertical="center"/>
    </xf>
    <xf numFmtId="0" fontId="29" fillId="0" borderId="31" xfId="0" applyFont="1" applyBorder="1" applyAlignment="1">
      <alignment horizontal="center" vertical="center"/>
    </xf>
    <xf numFmtId="0" fontId="29" fillId="0" borderId="40" xfId="0" applyFont="1" applyBorder="1" applyAlignment="1">
      <alignment horizontal="center" vertical="center"/>
    </xf>
    <xf numFmtId="0" fontId="20" fillId="0" borderId="11" xfId="0" applyFont="1" applyBorder="1" applyAlignment="1">
      <alignment horizontal="left" vertical="center"/>
    </xf>
    <xf numFmtId="0" fontId="23" fillId="0" borderId="39" xfId="0" applyFont="1" applyBorder="1" applyAlignment="1">
      <alignment horizontal="center" vertical="center"/>
    </xf>
    <xf numFmtId="0" fontId="23" fillId="0" borderId="31" xfId="0" applyFont="1" applyBorder="1" applyAlignment="1">
      <alignment horizontal="center" vertical="center"/>
    </xf>
    <xf numFmtId="0" fontId="23" fillId="0" borderId="40" xfId="0" applyFont="1" applyBorder="1" applyAlignment="1">
      <alignment horizontal="center" vertical="center"/>
    </xf>
    <xf numFmtId="0" fontId="20" fillId="16" borderId="11" xfId="0" applyFont="1" applyFill="1" applyBorder="1" applyAlignment="1">
      <alignment horizontal="left" vertical="center" wrapText="1"/>
    </xf>
    <xf numFmtId="0" fontId="0" fillId="0" borderId="10" xfId="0" applyBorder="1" applyAlignment="1">
      <alignment horizontal="center" vertical="center"/>
    </xf>
    <xf numFmtId="0" fontId="20" fillId="0" borderId="10" xfId="0" applyFont="1" applyBorder="1" applyAlignment="1">
      <alignment horizontal="left" vertical="center"/>
    </xf>
    <xf numFmtId="0" fontId="20" fillId="16" borderId="10" xfId="0" applyFont="1" applyFill="1" applyBorder="1" applyAlignment="1">
      <alignment horizontal="left" vertical="center" wrapText="1"/>
    </xf>
    <xf numFmtId="49" fontId="19" fillId="0" borderId="0" xfId="52" applyNumberFormat="1" applyFont="1" applyFill="1" applyBorder="1" applyAlignment="1">
      <alignment horizontal="center" vertical="center"/>
    </xf>
    <xf numFmtId="0" fontId="24" fillId="0" borderId="10" xfId="0" applyFont="1" applyBorder="1" applyAlignment="1">
      <alignment horizontal="center" vertical="center" wrapText="1"/>
    </xf>
    <xf numFmtId="0" fontId="20" fillId="0" borderId="31" xfId="0" applyFont="1" applyBorder="1" applyAlignment="1">
      <alignment horizontal="left" vertical="center" wrapText="1"/>
    </xf>
    <xf numFmtId="0" fontId="20" fillId="0" borderId="40" xfId="0" applyFont="1" applyBorder="1" applyAlignment="1">
      <alignment horizontal="left" vertical="center" wrapText="1"/>
    </xf>
    <xf numFmtId="0" fontId="20" fillId="16" borderId="20" xfId="0" applyFont="1" applyFill="1" applyBorder="1" applyAlignment="1">
      <alignment horizontal="left" vertical="center" wrapText="1"/>
    </xf>
    <xf numFmtId="0" fontId="20" fillId="16" borderId="28" xfId="0" applyFont="1" applyFill="1" applyBorder="1" applyAlignment="1">
      <alignment horizontal="left" vertical="center" wrapText="1"/>
    </xf>
    <xf numFmtId="0" fontId="20" fillId="16" borderId="41" xfId="0" applyFont="1" applyFill="1" applyBorder="1" applyAlignment="1">
      <alignment horizontal="left" vertical="center" wrapText="1"/>
    </xf>
    <xf numFmtId="0" fontId="20" fillId="16" borderId="17" xfId="0" applyFont="1" applyFill="1" applyBorder="1" applyAlignment="1">
      <alignment horizontal="left" vertical="center" wrapText="1"/>
    </xf>
    <xf numFmtId="0" fontId="20" fillId="16" borderId="13" xfId="0" applyFont="1" applyFill="1" applyBorder="1" applyAlignment="1">
      <alignment horizontal="left" vertical="center" wrapText="1"/>
    </xf>
    <xf numFmtId="0" fontId="20" fillId="16" borderId="19" xfId="0" applyFont="1" applyFill="1" applyBorder="1" applyAlignment="1">
      <alignment horizontal="left" vertical="center" wrapText="1"/>
    </xf>
    <xf numFmtId="1" fontId="20" fillId="0" borderId="20" xfId="0" applyNumberFormat="1" applyFont="1" applyFill="1" applyBorder="1" applyAlignment="1">
      <alignment horizontal="center" vertical="center"/>
    </xf>
    <xf numFmtId="1" fontId="20" fillId="0" borderId="28" xfId="0" applyNumberFormat="1" applyFont="1" applyFill="1" applyBorder="1" applyAlignment="1">
      <alignment horizontal="center" vertical="center"/>
    </xf>
    <xf numFmtId="1" fontId="20" fillId="0" borderId="41" xfId="0" applyNumberFormat="1" applyFont="1" applyFill="1" applyBorder="1" applyAlignment="1">
      <alignment horizontal="center" vertical="center"/>
    </xf>
    <xf numFmtId="1" fontId="20" fillId="0" borderId="17" xfId="0" applyNumberFormat="1" applyFont="1" applyFill="1" applyBorder="1" applyAlignment="1">
      <alignment horizontal="center" vertical="center"/>
    </xf>
    <xf numFmtId="1" fontId="20" fillId="0" borderId="13" xfId="0" applyNumberFormat="1" applyFont="1" applyFill="1" applyBorder="1" applyAlignment="1">
      <alignment horizontal="center" vertical="center"/>
    </xf>
    <xf numFmtId="1" fontId="20" fillId="0" borderId="19" xfId="0" applyNumberFormat="1" applyFont="1" applyFill="1" applyBorder="1" applyAlignment="1">
      <alignment horizontal="center" vertical="center"/>
    </xf>
    <xf numFmtId="0" fontId="20" fillId="24" borderId="10"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40" xfId="0" applyFont="1" applyFill="1" applyBorder="1" applyAlignment="1">
      <alignment horizontal="center" vertical="center" wrapText="1"/>
    </xf>
    <xf numFmtId="49" fontId="19" fillId="0" borderId="13" xfId="52" applyNumberFormat="1" applyFont="1" applyFill="1" applyBorder="1" applyAlignment="1">
      <alignment horizontal="center" vertical="center"/>
    </xf>
    <xf numFmtId="0" fontId="21" fillId="0" borderId="11" xfId="0" applyFont="1" applyBorder="1" applyAlignment="1">
      <alignment horizontal="center" vertical="center" wrapText="1"/>
    </xf>
    <xf numFmtId="0" fontId="33" fillId="0" borderId="39" xfId="0" applyFont="1" applyBorder="1" applyAlignment="1">
      <alignment horizontal="center" vertical="center"/>
    </xf>
    <xf numFmtId="0" fontId="33" fillId="0" borderId="31" xfId="0" applyFont="1" applyBorder="1" applyAlignment="1">
      <alignment horizontal="center" vertical="center"/>
    </xf>
    <xf numFmtId="0" fontId="33" fillId="0" borderId="40" xfId="0" applyFont="1" applyBorder="1" applyAlignment="1">
      <alignment horizontal="center" vertical="center"/>
    </xf>
    <xf numFmtId="14" fontId="29" fillId="0" borderId="39" xfId="0" applyNumberFormat="1" applyFont="1" applyBorder="1" applyAlignment="1">
      <alignment horizontal="center" vertical="center"/>
    </xf>
    <xf numFmtId="0" fontId="20" fillId="0" borderId="39" xfId="0" applyFont="1" applyBorder="1" applyAlignment="1">
      <alignment horizontal="center" vertical="center"/>
    </xf>
    <xf numFmtId="0" fontId="20" fillId="0" borderId="31" xfId="0" applyFont="1" applyBorder="1" applyAlignment="1">
      <alignment horizontal="center" vertical="center"/>
    </xf>
    <xf numFmtId="0" fontId="20" fillId="0" borderId="40" xfId="0" applyFont="1" applyBorder="1" applyAlignment="1">
      <alignment horizontal="center" vertical="center"/>
    </xf>
    <xf numFmtId="0" fontId="33" fillId="0" borderId="10" xfId="0" applyFont="1" applyBorder="1" applyAlignment="1">
      <alignment horizontal="center" vertical="center"/>
    </xf>
    <xf numFmtId="0" fontId="20" fillId="0" borderId="11" xfId="0" applyFont="1" applyBorder="1" applyAlignment="1">
      <alignment horizontal="center" vertical="center" wrapText="1"/>
    </xf>
    <xf numFmtId="0" fontId="19" fillId="24" borderId="20" xfId="0" applyFont="1" applyFill="1" applyBorder="1" applyAlignment="1">
      <alignment horizontal="center" vertical="center"/>
    </xf>
    <xf numFmtId="0" fontId="19" fillId="24" borderId="28" xfId="0" applyFont="1" applyFill="1" applyBorder="1" applyAlignment="1">
      <alignment horizontal="center" vertical="center"/>
    </xf>
    <xf numFmtId="0" fontId="19" fillId="24" borderId="42" xfId="0" applyFont="1" applyFill="1" applyBorder="1" applyAlignment="1">
      <alignment horizontal="center" vertical="center"/>
    </xf>
    <xf numFmtId="0" fontId="26" fillId="24" borderId="10" xfId="0" applyFont="1" applyFill="1" applyBorder="1" applyAlignment="1">
      <alignment horizontal="right" vertical="center"/>
    </xf>
    <xf numFmtId="0" fontId="19" fillId="24" borderId="39" xfId="0" applyFont="1" applyFill="1" applyBorder="1" applyAlignment="1">
      <alignment horizontal="center" vertical="center"/>
    </xf>
    <xf numFmtId="0" fontId="19" fillId="24" borderId="31" xfId="0" applyFont="1" applyFill="1" applyBorder="1" applyAlignment="1">
      <alignment horizontal="center" vertical="center"/>
    </xf>
    <xf numFmtId="0" fontId="19" fillId="24" borderId="40" xfId="0" applyFont="1" applyFill="1" applyBorder="1" applyAlignment="1">
      <alignment horizontal="center" vertical="center"/>
    </xf>
    <xf numFmtId="0" fontId="0" fillId="24" borderId="30" xfId="0" applyFill="1" applyBorder="1" applyAlignment="1">
      <alignment horizontal="left" vertical="center"/>
    </xf>
    <xf numFmtId="0" fontId="0" fillId="24" borderId="31" xfId="0" applyFill="1" applyBorder="1" applyAlignment="1">
      <alignment horizontal="left" vertical="center"/>
    </xf>
    <xf numFmtId="0" fontId="0" fillId="24" borderId="40" xfId="0" applyFill="1" applyBorder="1" applyAlignment="1">
      <alignment horizontal="left" vertical="center"/>
    </xf>
    <xf numFmtId="0" fontId="0" fillId="24" borderId="30" xfId="0" applyFont="1" applyFill="1" applyBorder="1" applyAlignment="1">
      <alignment horizontal="left" vertical="center"/>
    </xf>
    <xf numFmtId="0" fontId="0" fillId="24" borderId="31" xfId="0" applyFont="1" applyFill="1" applyBorder="1" applyAlignment="1">
      <alignment horizontal="left" vertical="center"/>
    </xf>
    <xf numFmtId="0" fontId="26" fillId="24" borderId="43" xfId="0" applyFont="1" applyFill="1" applyBorder="1" applyAlignment="1">
      <alignment horizontal="right" vertical="center"/>
    </xf>
    <xf numFmtId="0" fontId="26" fillId="24" borderId="28" xfId="0" applyFont="1" applyFill="1" applyBorder="1" applyAlignment="1">
      <alignment horizontal="right" vertical="center"/>
    </xf>
    <xf numFmtId="0" fontId="26" fillId="24" borderId="41" xfId="0" applyFont="1" applyFill="1" applyBorder="1" applyAlignment="1">
      <alignment horizontal="right" vertical="center"/>
    </xf>
    <xf numFmtId="0" fontId="20" fillId="24" borderId="44" xfId="0"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20" fillId="24" borderId="45" xfId="0" applyFont="1" applyFill="1" applyBorder="1" applyAlignment="1">
      <alignment horizontal="center" vertical="center" wrapText="1"/>
    </xf>
    <xf numFmtId="0" fontId="20" fillId="24" borderId="36"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24" borderId="10" xfId="0" applyFont="1" applyFill="1" applyBorder="1" applyAlignment="1">
      <alignment horizontal="center" vertical="center" wrapText="1"/>
    </xf>
    <xf numFmtId="189" fontId="20" fillId="24" borderId="46" xfId="52" applyNumberFormat="1" applyFont="1" applyFill="1" applyBorder="1" applyAlignment="1">
      <alignment horizontal="center" vertical="center" wrapText="1"/>
    </xf>
    <xf numFmtId="189" fontId="20" fillId="24" borderId="11" xfId="52" applyNumberFormat="1" applyFont="1" applyFill="1" applyBorder="1" applyAlignment="1">
      <alignment horizontal="center" vertical="center" wrapText="1"/>
    </xf>
    <xf numFmtId="189" fontId="20" fillId="24" borderId="14" xfId="52" applyNumberFormat="1" applyFont="1" applyFill="1" applyBorder="1" applyAlignment="1">
      <alignment horizontal="center" vertical="center" wrapText="1"/>
    </xf>
    <xf numFmtId="0" fontId="20" fillId="24" borderId="14" xfId="0" applyFont="1" applyFill="1" applyBorder="1" applyAlignment="1">
      <alignment horizontal="center" vertical="center"/>
    </xf>
    <xf numFmtId="0" fontId="20" fillId="24" borderId="11" xfId="0" applyFont="1" applyFill="1" applyBorder="1" applyAlignment="1">
      <alignment horizontal="center" vertical="center"/>
    </xf>
    <xf numFmtId="0" fontId="21" fillId="24" borderId="47" xfId="0" applyFont="1" applyFill="1" applyBorder="1" applyAlignment="1">
      <alignment horizontal="center" vertical="center" wrapText="1"/>
    </xf>
    <xf numFmtId="0" fontId="21" fillId="24" borderId="48" xfId="0" applyFont="1" applyFill="1" applyBorder="1" applyAlignment="1">
      <alignment horizontal="center" vertical="center" wrapText="1"/>
    </xf>
    <xf numFmtId="0" fontId="21" fillId="24" borderId="49"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34" fillId="29" borderId="10" xfId="0" applyFont="1" applyFill="1" applyBorder="1" applyAlignment="1">
      <alignment horizontal="left" vertical="center" wrapText="1"/>
    </xf>
    <xf numFmtId="0" fontId="26" fillId="24" borderId="50" xfId="0" applyFont="1" applyFill="1" applyBorder="1" applyAlignment="1">
      <alignment horizontal="right" vertical="center"/>
    </xf>
    <xf numFmtId="0" fontId="26" fillId="24" borderId="33" xfId="0" applyFont="1" applyFill="1" applyBorder="1" applyAlignment="1">
      <alignment horizontal="right" vertical="center"/>
    </xf>
    <xf numFmtId="0" fontId="26" fillId="24" borderId="34" xfId="0" applyFont="1" applyFill="1" applyBorder="1" applyAlignment="1">
      <alignment horizontal="right" vertical="center"/>
    </xf>
    <xf numFmtId="0" fontId="19" fillId="24" borderId="32" xfId="0" applyFont="1" applyFill="1" applyBorder="1" applyAlignment="1">
      <alignment horizontal="center" vertical="center"/>
    </xf>
    <xf numFmtId="0" fontId="19" fillId="24" borderId="33" xfId="0" applyFont="1" applyFill="1" applyBorder="1" applyAlignment="1">
      <alignment horizontal="center" vertical="center"/>
    </xf>
    <xf numFmtId="0" fontId="19" fillId="24" borderId="51" xfId="0" applyFont="1" applyFill="1" applyBorder="1" applyAlignment="1">
      <alignment horizontal="center" vertical="center"/>
    </xf>
    <xf numFmtId="0" fontId="0" fillId="24" borderId="30" xfId="0" applyFill="1" applyBorder="1" applyAlignment="1">
      <alignment horizontal="center" vertical="center"/>
    </xf>
    <xf numFmtId="0" fontId="0" fillId="24" borderId="31" xfId="0" applyFill="1" applyBorder="1" applyAlignment="1">
      <alignment horizontal="center" vertical="center"/>
    </xf>
    <xf numFmtId="0" fontId="0" fillId="24" borderId="40" xfId="0" applyFill="1" applyBorder="1" applyAlignment="1">
      <alignment horizontal="center" vertical="center"/>
    </xf>
    <xf numFmtId="189" fontId="20" fillId="24" borderId="10" xfId="52" applyNumberFormat="1" applyFont="1" applyFill="1" applyBorder="1" applyAlignment="1">
      <alignment horizontal="center" vertical="center" wrapText="1"/>
    </xf>
    <xf numFmtId="0" fontId="20" fillId="24" borderId="30" xfId="0" applyFont="1" applyFill="1" applyBorder="1" applyAlignment="1">
      <alignment horizontal="center" vertical="center" wrapText="1"/>
    </xf>
    <xf numFmtId="0" fontId="20" fillId="24" borderId="31" xfId="0" applyFont="1" applyFill="1" applyBorder="1" applyAlignment="1">
      <alignment horizontal="center" vertical="center" wrapText="1"/>
    </xf>
    <xf numFmtId="0" fontId="20" fillId="24" borderId="40" xfId="0" applyFont="1" applyFill="1" applyBorder="1" applyAlignment="1">
      <alignment horizontal="center" vertical="center" wrapText="1"/>
    </xf>
    <xf numFmtId="189" fontId="21" fillId="24" borderId="46" xfId="52" applyNumberFormat="1" applyFont="1" applyFill="1" applyBorder="1" applyAlignment="1">
      <alignment horizontal="center" vertical="center" wrapText="1"/>
    </xf>
    <xf numFmtId="189" fontId="21" fillId="24" borderId="11" xfId="52" applyNumberFormat="1" applyFont="1" applyFill="1" applyBorder="1" applyAlignment="1">
      <alignment horizontal="center" vertical="center" wrapText="1"/>
    </xf>
    <xf numFmtId="189" fontId="21" fillId="24" borderId="10" xfId="52" applyNumberFormat="1" applyFont="1" applyFill="1" applyBorder="1" applyAlignment="1">
      <alignment horizontal="center" vertical="center" wrapText="1"/>
    </xf>
    <xf numFmtId="0" fontId="19" fillId="24" borderId="52" xfId="0" applyFont="1" applyFill="1" applyBorder="1" applyAlignment="1">
      <alignment horizontal="center" vertical="center"/>
    </xf>
    <xf numFmtId="0" fontId="20" fillId="24" borderId="43" xfId="0" applyFont="1" applyFill="1" applyBorder="1" applyAlignment="1">
      <alignment horizontal="center" vertical="center"/>
    </xf>
    <xf numFmtId="0" fontId="20" fillId="24" borderId="28" xfId="0" applyFont="1" applyFill="1" applyBorder="1" applyAlignment="1">
      <alignment horizontal="center" vertical="center"/>
    </xf>
    <xf numFmtId="0" fontId="20" fillId="24" borderId="41" xfId="0" applyFont="1" applyFill="1" applyBorder="1" applyAlignment="1">
      <alignment horizontal="center" vertical="center"/>
    </xf>
    <xf numFmtId="0" fontId="20" fillId="24" borderId="36" xfId="0" applyFont="1" applyFill="1" applyBorder="1" applyAlignment="1">
      <alignment horizontal="center" vertical="center"/>
    </xf>
    <xf numFmtId="0" fontId="20" fillId="24" borderId="13" xfId="0" applyFont="1" applyFill="1" applyBorder="1" applyAlignment="1">
      <alignment horizontal="center" vertical="center"/>
    </xf>
    <xf numFmtId="0" fontId="20" fillId="24" borderId="19" xfId="0" applyFont="1" applyFill="1" applyBorder="1" applyAlignment="1">
      <alignment horizontal="center" vertical="center"/>
    </xf>
    <xf numFmtId="189" fontId="20" fillId="24" borderId="14" xfId="52" applyNumberFormat="1" applyFont="1" applyFill="1" applyBorder="1" applyAlignment="1">
      <alignment horizontal="center" vertical="center"/>
    </xf>
    <xf numFmtId="189" fontId="20" fillId="24" borderId="11" xfId="52" applyNumberFormat="1" applyFont="1" applyFill="1" applyBorder="1" applyAlignment="1">
      <alignment horizontal="center" vertical="center"/>
    </xf>
    <xf numFmtId="0" fontId="21" fillId="24" borderId="39" xfId="0" applyFont="1" applyFill="1" applyBorder="1" applyAlignment="1">
      <alignment horizontal="center" vertical="center" wrapText="1"/>
    </xf>
    <xf numFmtId="0" fontId="21" fillId="24" borderId="31" xfId="0" applyFont="1" applyFill="1" applyBorder="1" applyAlignment="1">
      <alignment horizontal="center" vertical="center" wrapText="1"/>
    </xf>
    <xf numFmtId="0" fontId="21" fillId="24" borderId="52" xfId="0" applyFont="1" applyFill="1" applyBorder="1" applyAlignment="1">
      <alignment horizontal="center" vertical="center" wrapText="1"/>
    </xf>
    <xf numFmtId="0" fontId="22" fillId="24" borderId="30" xfId="0" applyFont="1" applyFill="1" applyBorder="1" applyAlignment="1">
      <alignment horizontal="left" vertical="center"/>
    </xf>
    <xf numFmtId="0" fontId="22" fillId="24" borderId="31" xfId="0" applyFont="1" applyFill="1" applyBorder="1" applyAlignment="1">
      <alignment horizontal="left" vertical="center"/>
    </xf>
    <xf numFmtId="0" fontId="20" fillId="24" borderId="38" xfId="0" applyFont="1" applyFill="1" applyBorder="1" applyAlignment="1">
      <alignment horizontal="left" vertical="center"/>
    </xf>
    <xf numFmtId="0" fontId="20" fillId="24" borderId="15" xfId="0" applyFont="1" applyFill="1" applyBorder="1" applyAlignment="1">
      <alignment horizontal="left" vertical="center"/>
    </xf>
    <xf numFmtId="0" fontId="20" fillId="24" borderId="53" xfId="0" applyFont="1" applyFill="1" applyBorder="1" applyAlignment="1">
      <alignment horizontal="left" vertical="center"/>
    </xf>
    <xf numFmtId="0" fontId="20" fillId="24" borderId="48" xfId="0" applyFont="1" applyFill="1" applyBorder="1" applyAlignment="1">
      <alignment horizontal="left" vertical="center"/>
    </xf>
    <xf numFmtId="0" fontId="20" fillId="24" borderId="27" xfId="0" applyFont="1" applyFill="1" applyBorder="1" applyAlignment="1">
      <alignment horizontal="center" vertical="center" wrapText="1"/>
    </xf>
    <xf numFmtId="0" fontId="33" fillId="24" borderId="54" xfId="0" applyFont="1" applyFill="1" applyBorder="1" applyAlignment="1">
      <alignment horizontal="center" vertical="center" wrapText="1"/>
    </xf>
    <xf numFmtId="0" fontId="33" fillId="24" borderId="55" xfId="0" applyFont="1" applyFill="1" applyBorder="1" applyAlignment="1">
      <alignment horizontal="center" vertical="center" wrapText="1"/>
    </xf>
    <xf numFmtId="0" fontId="33" fillId="24" borderId="56" xfId="0" applyFont="1" applyFill="1" applyBorder="1" applyAlignment="1">
      <alignment horizontal="center" vertical="center" wrapText="1"/>
    </xf>
    <xf numFmtId="0" fontId="33" fillId="24" borderId="57" xfId="0" applyFont="1" applyFill="1" applyBorder="1" applyAlignment="1">
      <alignment horizontal="center" vertical="center" wrapText="1"/>
    </xf>
    <xf numFmtId="0" fontId="33" fillId="24" borderId="58" xfId="0" applyFont="1" applyFill="1" applyBorder="1" applyAlignment="1">
      <alignment horizontal="center" vertical="center" wrapText="1"/>
    </xf>
    <xf numFmtId="0" fontId="33" fillId="24" borderId="34" xfId="0"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33" fillId="24" borderId="35" xfId="0" applyFont="1" applyFill="1" applyBorder="1" applyAlignment="1">
      <alignment horizontal="center" vertical="center" wrapText="1"/>
    </xf>
    <xf numFmtId="0" fontId="33" fillId="24" borderId="0" xfId="0" applyFont="1" applyFill="1" applyAlignment="1">
      <alignment horizontal="center" vertical="center"/>
    </xf>
    <xf numFmtId="0" fontId="47" fillId="24" borderId="53" xfId="0" applyFont="1" applyFill="1" applyBorder="1" applyAlignment="1">
      <alignment horizontal="left" vertical="center"/>
    </xf>
    <xf numFmtId="0" fontId="47" fillId="24" borderId="48" xfId="0" applyFont="1" applyFill="1" applyBorder="1" applyAlignment="1">
      <alignment horizontal="left" vertical="center"/>
    </xf>
    <xf numFmtId="0" fontId="20" fillId="24" borderId="43" xfId="0" applyFont="1" applyFill="1" applyBorder="1" applyAlignment="1">
      <alignment horizontal="center" vertical="center" wrapText="1"/>
    </xf>
    <xf numFmtId="0" fontId="20" fillId="24" borderId="28" xfId="0" applyFont="1" applyFill="1" applyBorder="1" applyAlignment="1">
      <alignment horizontal="center" vertical="center" wrapText="1"/>
    </xf>
    <xf numFmtId="0" fontId="23" fillId="24" borderId="59" xfId="0" applyFont="1" applyFill="1" applyBorder="1" applyAlignment="1">
      <alignment horizontal="center" vertical="center"/>
    </xf>
    <xf numFmtId="0" fontId="23" fillId="24" borderId="60" xfId="0" applyFont="1" applyFill="1" applyBorder="1" applyAlignment="1">
      <alignment horizontal="center" vertical="center"/>
    </xf>
    <xf numFmtId="0" fontId="33" fillId="24" borderId="61" xfId="0" applyFont="1" applyFill="1" applyBorder="1" applyAlignment="1">
      <alignment horizontal="center" vertical="center" wrapText="1"/>
    </xf>
    <xf numFmtId="0" fontId="33" fillId="24" borderId="21" xfId="0" applyFont="1" applyFill="1" applyBorder="1" applyAlignment="1">
      <alignment horizontal="center" vertical="center" wrapText="1"/>
    </xf>
    <xf numFmtId="0" fontId="33" fillId="24" borderId="17" xfId="0" applyFont="1" applyFill="1" applyBorder="1" applyAlignment="1">
      <alignment horizontal="center" vertical="center" wrapText="1"/>
    </xf>
    <xf numFmtId="0" fontId="33" fillId="24" borderId="13" xfId="0" applyFont="1" applyFill="1" applyBorder="1" applyAlignment="1">
      <alignment horizontal="center" vertical="center" wrapText="1"/>
    </xf>
    <xf numFmtId="0" fontId="0" fillId="24" borderId="47" xfId="0" applyFont="1" applyFill="1" applyBorder="1" applyAlignment="1">
      <alignment horizontal="center" vertical="center" wrapText="1"/>
    </xf>
    <xf numFmtId="0" fontId="0" fillId="24" borderId="48" xfId="0" applyFont="1" applyFill="1" applyBorder="1" applyAlignment="1">
      <alignment horizontal="center" vertical="center" wrapText="1"/>
    </xf>
    <xf numFmtId="0" fontId="0" fillId="24" borderId="49"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37" xfId="0" applyFont="1" applyFill="1" applyBorder="1" applyAlignment="1">
      <alignment horizontal="center" vertical="center" wrapText="1"/>
    </xf>
    <xf numFmtId="0" fontId="33" fillId="24" borderId="20" xfId="0" applyFont="1" applyFill="1" applyBorder="1" applyAlignment="1">
      <alignment horizontal="center" vertical="center" wrapText="1"/>
    </xf>
    <xf numFmtId="0" fontId="33" fillId="24" borderId="28" xfId="0" applyFont="1" applyFill="1" applyBorder="1" applyAlignment="1">
      <alignment horizontal="center" vertical="center" wrapText="1"/>
    </xf>
    <xf numFmtId="0" fontId="33" fillId="24" borderId="41" xfId="0" applyFont="1" applyFill="1" applyBorder="1" applyAlignment="1">
      <alignment horizontal="center" vertical="center" wrapText="1"/>
    </xf>
    <xf numFmtId="0" fontId="33" fillId="24" borderId="16" xfId="0" applyFont="1" applyFill="1" applyBorder="1" applyAlignment="1">
      <alignment horizontal="center" vertical="center" wrapText="1"/>
    </xf>
    <xf numFmtId="0" fontId="33" fillId="24" borderId="0" xfId="0" applyFont="1" applyFill="1" applyAlignment="1">
      <alignment horizontal="center" vertical="center" wrapText="1"/>
    </xf>
    <xf numFmtId="0" fontId="33" fillId="24" borderId="18" xfId="0" applyFont="1" applyFill="1" applyBorder="1" applyAlignment="1">
      <alignment horizontal="center" vertical="center" wrapText="1"/>
    </xf>
    <xf numFmtId="0" fontId="0" fillId="24" borderId="31" xfId="0" applyFont="1" applyFill="1" applyBorder="1" applyAlignment="1">
      <alignment horizontal="center" vertical="center" wrapText="1"/>
    </xf>
    <xf numFmtId="0" fontId="0" fillId="24" borderId="52"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24" borderId="34" xfId="0" applyFont="1" applyFill="1" applyBorder="1" applyAlignment="1">
      <alignment horizontal="center" vertical="center" wrapText="1"/>
    </xf>
    <xf numFmtId="14" fontId="0" fillId="24" borderId="32" xfId="0" applyNumberFormat="1" applyFont="1" applyFill="1" applyBorder="1" applyAlignment="1">
      <alignment horizontal="center" vertical="center" wrapText="1"/>
    </xf>
    <xf numFmtId="14" fontId="0" fillId="24" borderId="33" xfId="0" applyNumberFormat="1" applyFont="1" applyFill="1" applyBorder="1" applyAlignment="1">
      <alignment horizontal="center" vertical="center" wrapText="1"/>
    </xf>
    <xf numFmtId="14" fontId="0" fillId="24" borderId="51" xfId="0" applyNumberFormat="1" applyFont="1" applyFill="1" applyBorder="1" applyAlignment="1">
      <alignment horizontal="center" vertical="center" wrapText="1"/>
    </xf>
    <xf numFmtId="0" fontId="28" fillId="0" borderId="39" xfId="0" applyFont="1" applyFill="1" applyBorder="1" applyAlignment="1">
      <alignment horizontal="justify" vertical="center" wrapText="1"/>
    </xf>
    <xf numFmtId="0" fontId="28" fillId="0" borderId="40" xfId="0" applyFont="1" applyFill="1" applyBorder="1" applyAlignment="1">
      <alignment horizontal="justify" vertical="center" wrapText="1"/>
    </xf>
    <xf numFmtId="0" fontId="26" fillId="0" borderId="39"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39" xfId="0" applyFont="1" applyFill="1" applyBorder="1" applyAlignment="1">
      <alignment horizontal="right" vertical="center"/>
    </xf>
    <xf numFmtId="0" fontId="26" fillId="0" borderId="31" xfId="0" applyFont="1" applyFill="1" applyBorder="1" applyAlignment="1">
      <alignment horizontal="right" vertical="center"/>
    </xf>
    <xf numFmtId="0" fontId="26" fillId="0" borderId="40" xfId="0" applyFont="1" applyFill="1" applyBorder="1" applyAlignment="1">
      <alignment horizontal="right" vertical="center"/>
    </xf>
    <xf numFmtId="0" fontId="22" fillId="0" borderId="14"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11" xfId="0" applyFont="1" applyFill="1" applyBorder="1" applyAlignment="1">
      <alignment horizontal="center" vertical="center"/>
    </xf>
    <xf numFmtId="0" fontId="0" fillId="0" borderId="10" xfId="0" applyFont="1" applyBorder="1" applyAlignment="1">
      <alignment horizontal="center" vertical="center" wrapText="1"/>
    </xf>
    <xf numFmtId="0" fontId="24" fillId="0" borderId="10" xfId="0" applyFont="1" applyFill="1" applyBorder="1" applyAlignment="1">
      <alignment horizontal="center" vertical="center"/>
    </xf>
    <xf numFmtId="0" fontId="33" fillId="0" borderId="10" xfId="0" applyFont="1" applyBorder="1" applyAlignment="1">
      <alignment horizontal="center" vertical="center" wrapText="1"/>
    </xf>
    <xf numFmtId="0" fontId="33" fillId="0" borderId="17"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9" xfId="0" applyFont="1" applyFill="1" applyBorder="1" applyAlignment="1">
      <alignment horizontal="center" vertical="center"/>
    </xf>
    <xf numFmtId="0" fontId="20" fillId="0" borderId="10" xfId="0" applyFont="1" applyFill="1" applyBorder="1" applyAlignment="1">
      <alignment horizontal="left" vertical="center"/>
    </xf>
    <xf numFmtId="0" fontId="33" fillId="0" borderId="2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9" xfId="0" applyFont="1" applyBorder="1" applyAlignment="1">
      <alignment horizontal="center" vertical="center" wrapText="1"/>
    </xf>
    <xf numFmtId="176" fontId="22" fillId="0" borderId="14" xfId="55" applyFont="1" applyFill="1" applyBorder="1" applyAlignment="1">
      <alignment horizontal="center" vertical="center" wrapText="1"/>
    </xf>
    <xf numFmtId="176" fontId="22" fillId="0" borderId="62" xfId="55" applyFont="1" applyFill="1" applyBorder="1" applyAlignment="1">
      <alignment horizontal="center" vertical="center" wrapText="1"/>
    </xf>
    <xf numFmtId="176" fontId="22" fillId="0" borderId="11" xfId="55" applyFont="1" applyFill="1" applyBorder="1" applyAlignment="1">
      <alignment horizontal="center" vertical="center" wrapText="1"/>
    </xf>
    <xf numFmtId="176" fontId="22" fillId="0" borderId="10" xfId="55" applyFont="1" applyFill="1" applyBorder="1" applyAlignment="1">
      <alignment horizontal="center" vertical="center" wrapText="1"/>
    </xf>
    <xf numFmtId="0" fontId="0" fillId="0" borderId="10" xfId="0" applyFont="1" applyBorder="1" applyAlignment="1">
      <alignment horizontal="left" vertical="center"/>
    </xf>
    <xf numFmtId="14" fontId="24"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0" fillId="0" borderId="10" xfId="0" applyFont="1" applyFill="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9" fontId="20" fillId="0" borderId="39" xfId="62" applyFont="1" applyFill="1" applyBorder="1" applyAlignment="1">
      <alignment horizontal="center" vertical="center" wrapText="1"/>
    </xf>
    <xf numFmtId="9" fontId="20" fillId="0" borderId="40" xfId="62" applyFont="1" applyFill="1" applyBorder="1" applyAlignment="1">
      <alignment horizontal="center" vertical="center" wrapText="1"/>
    </xf>
    <xf numFmtId="169" fontId="20" fillId="0" borderId="14" xfId="0" applyNumberFormat="1" applyFont="1" applyBorder="1" applyAlignment="1">
      <alignment horizontal="center" vertical="center" wrapText="1"/>
    </xf>
    <xf numFmtId="169" fontId="20" fillId="0" borderId="62" xfId="0" applyNumberFormat="1" applyFont="1" applyBorder="1" applyAlignment="1">
      <alignment horizontal="center" vertical="center" wrapText="1"/>
    </xf>
    <xf numFmtId="169" fontId="20" fillId="0" borderId="11" xfId="0" applyNumberFormat="1" applyFont="1" applyBorder="1" applyAlignment="1">
      <alignment horizontal="center" vertical="center" wrapText="1"/>
    </xf>
    <xf numFmtId="3" fontId="26" fillId="4" borderId="39" xfId="0" applyNumberFormat="1" applyFont="1" applyFill="1" applyBorder="1" applyAlignment="1">
      <alignment horizontal="center" vertical="center"/>
    </xf>
    <xf numFmtId="3" fontId="26" fillId="4" borderId="40" xfId="0" applyNumberFormat="1" applyFont="1" applyFill="1" applyBorder="1" applyAlignment="1">
      <alignment horizontal="center" vertical="center"/>
    </xf>
    <xf numFmtId="0" fontId="26" fillId="4" borderId="10" xfId="0" applyFont="1" applyFill="1" applyBorder="1" applyAlignment="1">
      <alignment horizontal="left" vertical="center"/>
    </xf>
    <xf numFmtId="0" fontId="20" fillId="0" borderId="14" xfId="0" applyFont="1" applyBorder="1" applyAlignment="1">
      <alignment horizontal="center" vertical="center" wrapText="1"/>
    </xf>
    <xf numFmtId="0" fontId="20" fillId="0" borderId="62" xfId="0" applyFont="1" applyBorder="1" applyAlignment="1">
      <alignment horizontal="center" vertical="center" wrapText="1"/>
    </xf>
    <xf numFmtId="0" fontId="48" fillId="0" borderId="0" xfId="0" applyFont="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_3-SISTEMA DESARROLLO ADMINISTRATIVO-POA 2008-1" xfId="49"/>
    <cellStyle name="Millares_3-SISTEMA DESARROLLO ADMINISTRATIVO-POA 2008-1" xfId="50"/>
    <cellStyle name="Millares_Copia de MATRICES OPERATIVAS PROYECTOS PAT 07-09-AJUSTADAS-2008" xfId="51"/>
    <cellStyle name="Millares_FORMATO POA" xfId="52"/>
    <cellStyle name="Millares_FORMATO POA 2" xfId="53"/>
    <cellStyle name="Millares_Libro2" xfId="54"/>
    <cellStyle name="Currency" xfId="55"/>
    <cellStyle name="Currency [0]" xfId="56"/>
    <cellStyle name="Moneda [0] 2" xfId="57"/>
    <cellStyle name="Moneda 2" xfId="58"/>
    <cellStyle name="Neutral" xfId="59"/>
    <cellStyle name="Normal 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1</xdr:col>
      <xdr:colOff>1047750</xdr:colOff>
      <xdr:row>3</xdr:row>
      <xdr:rowOff>285750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66675" y="0"/>
          <a:ext cx="12477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47625</xdr:rowOff>
    </xdr:from>
    <xdr:to>
      <xdr:col>0</xdr:col>
      <xdr:colOff>1790700</xdr:colOff>
      <xdr:row>3</xdr:row>
      <xdr:rowOff>209550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447675" y="47625"/>
          <a:ext cx="1343025" cy="117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1323975</xdr:colOff>
      <xdr:row>3</xdr:row>
      <xdr:rowOff>257175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95250" y="66675"/>
          <a:ext cx="1228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133350</xdr:rowOff>
    </xdr:from>
    <xdr:to>
      <xdr:col>2</xdr:col>
      <xdr:colOff>28575</xdr:colOff>
      <xdr:row>3</xdr:row>
      <xdr:rowOff>257175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571500" y="133350"/>
          <a:ext cx="127635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3%20FEV-16%20Lucha%20contra%20la%20crisis%20clim&#225;tica_mod_01-0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4">
          <cell r="K4" t="str">
            <v>Versión 2</v>
          </cell>
          <cell r="N4">
            <v>44015</v>
          </cell>
        </row>
        <row r="11">
          <cell r="I11">
            <v>1736655514.0694382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4"/>
  <sheetViews>
    <sheetView showGridLines="0" tabSelected="1" zoomScale="80" zoomScaleNormal="80" zoomScalePageLayoutView="0" workbookViewId="0" topLeftCell="A1">
      <selection activeCell="A6" sqref="A6:C6"/>
    </sheetView>
  </sheetViews>
  <sheetFormatPr defaultColWidth="11.421875" defaultRowHeight="12.75"/>
  <cols>
    <col min="1" max="1" width="4.00390625" style="1" customWidth="1"/>
    <col min="2" max="2" width="16.57421875" style="1" customWidth="1"/>
    <col min="3" max="3" width="12.28125" style="1" customWidth="1"/>
    <col min="4" max="4" width="19.7109375" style="1" customWidth="1"/>
    <col min="5" max="5" width="9.28125" style="1" customWidth="1"/>
    <col min="6" max="6" width="36.8515625" style="1" customWidth="1"/>
    <col min="7" max="7" width="25.28125" style="3" customWidth="1"/>
    <col min="8" max="8" width="22.28125" style="1" customWidth="1"/>
    <col min="9" max="10" width="19.8515625" style="1" customWidth="1"/>
    <col min="11" max="11" width="24.00390625" style="2" customWidth="1"/>
    <col min="12" max="15" width="30.7109375" style="1" customWidth="1"/>
    <col min="16" max="17" width="19.421875" style="1" customWidth="1"/>
    <col min="18" max="18" width="25.7109375" style="1" hidden="1" customWidth="1"/>
    <col min="19" max="19" width="21.57421875" style="1" customWidth="1"/>
    <col min="20" max="23" width="11.421875" style="1" customWidth="1"/>
    <col min="24" max="16384" width="11.421875" style="1" customWidth="1"/>
  </cols>
  <sheetData>
    <row r="1" spans="1:17" ht="31.5" customHeight="1">
      <c r="A1" s="245"/>
      <c r="B1" s="245"/>
      <c r="C1" s="222" t="s">
        <v>49</v>
      </c>
      <c r="D1" s="223"/>
      <c r="E1" s="223"/>
      <c r="F1" s="223"/>
      <c r="G1" s="223"/>
      <c r="H1" s="223"/>
      <c r="I1" s="223"/>
      <c r="J1" s="224"/>
      <c r="K1" s="249" t="s">
        <v>92</v>
      </c>
      <c r="L1" s="249"/>
      <c r="M1" s="249"/>
      <c r="N1" s="249"/>
      <c r="O1" s="249"/>
      <c r="P1" s="55"/>
      <c r="Q1" s="55"/>
    </row>
    <row r="2" spans="1:17" ht="19.5" customHeight="1">
      <c r="A2" s="245"/>
      <c r="B2" s="245"/>
      <c r="C2" s="225"/>
      <c r="D2" s="226"/>
      <c r="E2" s="226"/>
      <c r="F2" s="226"/>
      <c r="G2" s="226"/>
      <c r="H2" s="226"/>
      <c r="I2" s="226"/>
      <c r="J2" s="227"/>
      <c r="K2" s="206" t="s">
        <v>51</v>
      </c>
      <c r="L2" s="206"/>
      <c r="M2" s="206"/>
      <c r="N2" s="206"/>
      <c r="O2" s="206"/>
      <c r="P2" s="35"/>
      <c r="Q2" s="35"/>
    </row>
    <row r="3" spans="1:17" ht="19.5" customHeight="1">
      <c r="A3" s="245"/>
      <c r="B3" s="245"/>
      <c r="C3" s="222" t="s">
        <v>50</v>
      </c>
      <c r="D3" s="223"/>
      <c r="E3" s="223"/>
      <c r="F3" s="223"/>
      <c r="G3" s="223"/>
      <c r="H3" s="223"/>
      <c r="I3" s="223"/>
      <c r="J3" s="224"/>
      <c r="K3" s="206" t="s">
        <v>52</v>
      </c>
      <c r="L3" s="206"/>
      <c r="M3" s="206"/>
      <c r="N3" s="206" t="s">
        <v>64</v>
      </c>
      <c r="O3" s="206"/>
      <c r="P3" s="35"/>
      <c r="Q3" s="35"/>
    </row>
    <row r="4" spans="1:17" ht="24.75" customHeight="1">
      <c r="A4" s="245"/>
      <c r="B4" s="245"/>
      <c r="C4" s="225"/>
      <c r="D4" s="226"/>
      <c r="E4" s="226"/>
      <c r="F4" s="226"/>
      <c r="G4" s="226"/>
      <c r="H4" s="226"/>
      <c r="I4" s="226"/>
      <c r="J4" s="227"/>
      <c r="K4" s="241" t="s">
        <v>116</v>
      </c>
      <c r="L4" s="242"/>
      <c r="M4" s="243"/>
      <c r="N4" s="207">
        <v>44015</v>
      </c>
      <c r="O4" s="208"/>
      <c r="P4" s="56"/>
      <c r="Q4" s="56"/>
    </row>
    <row r="5" spans="1:17" ht="31.5" customHeight="1">
      <c r="A5" s="230" t="s">
        <v>96</v>
      </c>
      <c r="B5" s="230"/>
      <c r="C5" s="230"/>
      <c r="D5" s="230"/>
      <c r="E5" s="230"/>
      <c r="F5" s="230"/>
      <c r="G5" s="230"/>
      <c r="H5" s="230"/>
      <c r="I5" s="230"/>
      <c r="J5" s="230"/>
      <c r="K5" s="230"/>
      <c r="L5" s="230"/>
      <c r="M5" s="230"/>
      <c r="N5" s="230"/>
      <c r="O5" s="230"/>
      <c r="P5" s="57"/>
      <c r="Q5" s="57"/>
    </row>
    <row r="6" spans="1:18" ht="30.75" customHeight="1">
      <c r="A6" s="244" t="s">
        <v>3</v>
      </c>
      <c r="B6" s="244"/>
      <c r="C6" s="244"/>
      <c r="D6" s="240" t="s">
        <v>208</v>
      </c>
      <c r="E6" s="240"/>
      <c r="F6" s="240"/>
      <c r="G6" s="240"/>
      <c r="H6" s="75" t="s">
        <v>0</v>
      </c>
      <c r="I6" s="76" t="s">
        <v>1</v>
      </c>
      <c r="J6" s="65"/>
      <c r="K6" s="88"/>
      <c r="L6" s="228"/>
      <c r="M6" s="228"/>
      <c r="N6" s="52"/>
      <c r="O6" s="70"/>
      <c r="P6" s="52"/>
      <c r="Q6" s="52"/>
      <c r="R6" s="429" t="s">
        <v>209</v>
      </c>
    </row>
    <row r="7" spans="1:18" ht="34.5" customHeight="1">
      <c r="A7" s="247" t="s">
        <v>59</v>
      </c>
      <c r="B7" s="247"/>
      <c r="C7" s="247"/>
      <c r="D7" s="246" t="s">
        <v>208</v>
      </c>
      <c r="E7" s="246"/>
      <c r="F7" s="246"/>
      <c r="G7" s="246"/>
      <c r="H7" s="33" t="s">
        <v>97</v>
      </c>
      <c r="I7" s="195">
        <v>89015065.0694382</v>
      </c>
      <c r="J7" s="66"/>
      <c r="K7" s="89"/>
      <c r="L7" s="248"/>
      <c r="M7" s="248"/>
      <c r="N7" s="32"/>
      <c r="O7" s="71"/>
      <c r="P7" s="32"/>
      <c r="Q7" s="32"/>
      <c r="R7" s="429" t="s">
        <v>210</v>
      </c>
    </row>
    <row r="8" spans="1:18" ht="34.5" customHeight="1">
      <c r="A8" s="247" t="s">
        <v>2</v>
      </c>
      <c r="B8" s="247"/>
      <c r="C8" s="247"/>
      <c r="D8" s="211" t="s">
        <v>117</v>
      </c>
      <c r="E8" s="250"/>
      <c r="F8" s="250"/>
      <c r="G8" s="251"/>
      <c r="H8" s="28" t="s">
        <v>89</v>
      </c>
      <c r="I8" s="196">
        <v>1647640449</v>
      </c>
      <c r="J8" s="66"/>
      <c r="K8" s="89"/>
      <c r="L8" s="32"/>
      <c r="M8" s="32"/>
      <c r="N8" s="32"/>
      <c r="O8" s="71"/>
      <c r="P8" s="32"/>
      <c r="Q8" s="32"/>
      <c r="R8" s="429" t="s">
        <v>211</v>
      </c>
    </row>
    <row r="9" spans="1:18" ht="33" customHeight="1">
      <c r="A9" s="252" t="s">
        <v>60</v>
      </c>
      <c r="B9" s="253"/>
      <c r="C9" s="254"/>
      <c r="D9" s="258">
        <v>22320306103</v>
      </c>
      <c r="E9" s="259"/>
      <c r="F9" s="259"/>
      <c r="G9" s="260"/>
      <c r="H9" s="28" t="s">
        <v>90</v>
      </c>
      <c r="I9" s="197" t="s">
        <v>4</v>
      </c>
      <c r="J9" s="67"/>
      <c r="K9" s="90"/>
      <c r="L9" s="248"/>
      <c r="M9" s="248"/>
      <c r="N9" s="32"/>
      <c r="O9" s="71"/>
      <c r="P9" s="32"/>
      <c r="Q9" s="32"/>
      <c r="R9" s="429" t="s">
        <v>212</v>
      </c>
    </row>
    <row r="10" spans="1:18" ht="30" customHeight="1">
      <c r="A10" s="255"/>
      <c r="B10" s="256"/>
      <c r="C10" s="257"/>
      <c r="D10" s="261"/>
      <c r="E10" s="262"/>
      <c r="F10" s="262"/>
      <c r="G10" s="263"/>
      <c r="H10" s="28" t="s">
        <v>91</v>
      </c>
      <c r="I10" s="197" t="s">
        <v>4</v>
      </c>
      <c r="J10" s="67"/>
      <c r="K10" s="90"/>
      <c r="L10" s="32"/>
      <c r="M10" s="32"/>
      <c r="N10" s="32"/>
      <c r="O10" s="71"/>
      <c r="P10" s="32"/>
      <c r="Q10" s="32"/>
      <c r="R10" s="429" t="s">
        <v>213</v>
      </c>
    </row>
    <row r="11" spans="1:18" ht="22.5" customHeight="1">
      <c r="A11" s="265" t="s">
        <v>104</v>
      </c>
      <c r="B11" s="265"/>
      <c r="C11" s="265"/>
      <c r="D11" s="265"/>
      <c r="E11" s="265"/>
      <c r="F11" s="265"/>
      <c r="G11" s="266"/>
      <c r="H11" s="72" t="s">
        <v>9</v>
      </c>
      <c r="I11" s="198">
        <f>SUM(I7:I10)</f>
        <v>1736655514.0694382</v>
      </c>
      <c r="J11" s="68"/>
      <c r="K11" s="91"/>
      <c r="L11" s="267"/>
      <c r="M11" s="267"/>
      <c r="N11" s="69"/>
      <c r="O11" s="74"/>
      <c r="P11" s="32"/>
      <c r="Q11" s="32"/>
      <c r="R11" s="429" t="s">
        <v>214</v>
      </c>
    </row>
    <row r="12" spans="1:18" ht="22.5" customHeight="1">
      <c r="A12" s="265" t="s">
        <v>103</v>
      </c>
      <c r="B12" s="265"/>
      <c r="C12" s="265"/>
      <c r="D12" s="265"/>
      <c r="E12" s="265"/>
      <c r="F12" s="265"/>
      <c r="G12" s="266"/>
      <c r="H12" s="72" t="s">
        <v>9</v>
      </c>
      <c r="I12" s="73" t="e">
        <f>#REF!</f>
        <v>#REF!</v>
      </c>
      <c r="J12" s="68"/>
      <c r="K12" s="91"/>
      <c r="L12" s="69"/>
      <c r="M12" s="69"/>
      <c r="N12" s="69"/>
      <c r="O12" s="74"/>
      <c r="P12" s="32"/>
      <c r="Q12" s="32"/>
      <c r="R12" s="429" t="s">
        <v>215</v>
      </c>
    </row>
    <row r="13" spans="1:18" ht="35.25" customHeight="1">
      <c r="A13" s="264" t="s">
        <v>5</v>
      </c>
      <c r="B13" s="214" t="s">
        <v>105</v>
      </c>
      <c r="C13" s="214"/>
      <c r="D13" s="214"/>
      <c r="E13" s="231" t="s">
        <v>5</v>
      </c>
      <c r="F13" s="231" t="s">
        <v>100</v>
      </c>
      <c r="G13" s="214" t="s">
        <v>6</v>
      </c>
      <c r="H13" s="209" t="s">
        <v>145</v>
      </c>
      <c r="I13" s="209"/>
      <c r="J13" s="277" t="s">
        <v>7</v>
      </c>
      <c r="K13" s="277"/>
      <c r="L13" s="268" t="s">
        <v>93</v>
      </c>
      <c r="M13" s="268"/>
      <c r="N13" s="268"/>
      <c r="O13" s="268"/>
      <c r="P13" s="62"/>
      <c r="Q13" s="58"/>
      <c r="R13" s="429" t="s">
        <v>216</v>
      </c>
    </row>
    <row r="14" spans="1:18" ht="31.5" customHeight="1">
      <c r="A14" s="264"/>
      <c r="B14" s="214"/>
      <c r="C14" s="214"/>
      <c r="D14" s="214"/>
      <c r="E14" s="232"/>
      <c r="F14" s="232"/>
      <c r="G14" s="214"/>
      <c r="H14" s="54" t="s">
        <v>8</v>
      </c>
      <c r="I14" s="64" t="s">
        <v>61</v>
      </c>
      <c r="J14" s="54" t="s">
        <v>8</v>
      </c>
      <c r="K14" s="85" t="s">
        <v>61</v>
      </c>
      <c r="L14" s="63" t="s">
        <v>226</v>
      </c>
      <c r="M14" s="63" t="s">
        <v>231</v>
      </c>
      <c r="N14" s="63" t="s">
        <v>94</v>
      </c>
      <c r="O14" s="63" t="s">
        <v>94</v>
      </c>
      <c r="P14" s="53"/>
      <c r="Q14" s="53"/>
      <c r="R14" s="429" t="s">
        <v>217</v>
      </c>
    </row>
    <row r="15" spans="1:18" s="4" customFormat="1" ht="69" customHeight="1">
      <c r="A15" s="96">
        <v>1</v>
      </c>
      <c r="B15" s="218" t="s">
        <v>118</v>
      </c>
      <c r="C15" s="219"/>
      <c r="D15" s="220"/>
      <c r="E15" s="94">
        <v>1</v>
      </c>
      <c r="F15" s="110" t="s">
        <v>158</v>
      </c>
      <c r="G15" s="97" t="s">
        <v>150</v>
      </c>
      <c r="H15" s="114">
        <v>1</v>
      </c>
      <c r="I15" s="98">
        <v>1</v>
      </c>
      <c r="J15" s="99" t="s">
        <v>169</v>
      </c>
      <c r="K15" s="99" t="s">
        <v>119</v>
      </c>
      <c r="L15" s="199">
        <v>47717214.7</v>
      </c>
      <c r="M15" s="200">
        <v>1647640449</v>
      </c>
      <c r="N15" s="201"/>
      <c r="O15" s="201"/>
      <c r="P15" s="59"/>
      <c r="Q15" s="59"/>
      <c r="R15" s="429" t="s">
        <v>218</v>
      </c>
    </row>
    <row r="16" spans="1:18" s="4" customFormat="1" ht="91.5" customHeight="1">
      <c r="A16" s="96">
        <v>2</v>
      </c>
      <c r="B16" s="221" t="s">
        <v>120</v>
      </c>
      <c r="C16" s="221"/>
      <c r="D16" s="221"/>
      <c r="E16" s="94">
        <v>1</v>
      </c>
      <c r="F16" s="110" t="s">
        <v>159</v>
      </c>
      <c r="G16" s="97" t="s">
        <v>150</v>
      </c>
      <c r="H16" s="100">
        <v>1</v>
      </c>
      <c r="I16" s="100">
        <v>1</v>
      </c>
      <c r="J16" s="99" t="s">
        <v>121</v>
      </c>
      <c r="K16" s="99" t="s">
        <v>121</v>
      </c>
      <c r="L16" s="199"/>
      <c r="M16" s="200"/>
      <c r="N16" s="201"/>
      <c r="O16" s="201"/>
      <c r="P16" s="60"/>
      <c r="Q16" s="60"/>
      <c r="R16" s="429" t="s">
        <v>219</v>
      </c>
    </row>
    <row r="17" spans="1:18" s="4" customFormat="1" ht="64.5" customHeight="1">
      <c r="A17" s="96">
        <v>3</v>
      </c>
      <c r="B17" s="221" t="s">
        <v>122</v>
      </c>
      <c r="C17" s="221"/>
      <c r="D17" s="221"/>
      <c r="E17" s="94">
        <v>1</v>
      </c>
      <c r="F17" s="99" t="s">
        <v>122</v>
      </c>
      <c r="G17" s="97" t="s">
        <v>150</v>
      </c>
      <c r="H17" s="193">
        <v>6</v>
      </c>
      <c r="I17" s="98">
        <v>6</v>
      </c>
      <c r="J17" s="99" t="s">
        <v>123</v>
      </c>
      <c r="K17" s="99" t="s">
        <v>123</v>
      </c>
      <c r="L17" s="202">
        <f>85015065-L15+0.07</f>
        <v>37297850.37</v>
      </c>
      <c r="M17" s="200"/>
      <c r="N17" s="201"/>
      <c r="O17" s="201"/>
      <c r="P17" s="60"/>
      <c r="Q17" s="60"/>
      <c r="R17" s="429" t="s">
        <v>220</v>
      </c>
    </row>
    <row r="18" spans="1:18" s="4" customFormat="1" ht="61.5" customHeight="1">
      <c r="A18" s="96">
        <v>4</v>
      </c>
      <c r="B18" s="221" t="s">
        <v>124</v>
      </c>
      <c r="C18" s="221"/>
      <c r="D18" s="221"/>
      <c r="E18" s="94">
        <v>1</v>
      </c>
      <c r="F18" s="99" t="s">
        <v>124</v>
      </c>
      <c r="G18" s="97" t="s">
        <v>150</v>
      </c>
      <c r="H18" s="193">
        <v>5</v>
      </c>
      <c r="I18" s="6">
        <v>5</v>
      </c>
      <c r="J18" s="99" t="s">
        <v>125</v>
      </c>
      <c r="K18" s="99" t="s">
        <v>125</v>
      </c>
      <c r="L18" s="203">
        <v>4000000</v>
      </c>
      <c r="M18" s="201"/>
      <c r="N18" s="201"/>
      <c r="O18" s="201"/>
      <c r="P18" s="60"/>
      <c r="Q18" s="60"/>
      <c r="R18" s="429" t="s">
        <v>221</v>
      </c>
    </row>
    <row r="19" spans="1:18" s="4" customFormat="1" ht="84.75" customHeight="1">
      <c r="A19" s="96">
        <v>5</v>
      </c>
      <c r="B19" s="221" t="s">
        <v>126</v>
      </c>
      <c r="C19" s="221"/>
      <c r="D19" s="221"/>
      <c r="E19" s="94">
        <v>1</v>
      </c>
      <c r="F19" s="99" t="s">
        <v>126</v>
      </c>
      <c r="G19" s="97" t="s">
        <v>150</v>
      </c>
      <c r="H19" s="193">
        <v>0.08</v>
      </c>
      <c r="I19" s="101">
        <v>0.08</v>
      </c>
      <c r="J19" s="99" t="s">
        <v>127</v>
      </c>
      <c r="K19" s="99" t="s">
        <v>127</v>
      </c>
      <c r="L19" s="203"/>
      <c r="M19" s="201"/>
      <c r="N19" s="201"/>
      <c r="O19" s="201"/>
      <c r="P19" s="60"/>
      <c r="Q19" s="60"/>
      <c r="R19" s="429" t="s">
        <v>222</v>
      </c>
    </row>
    <row r="20" spans="1:18" s="4" customFormat="1" ht="23.25" customHeight="1">
      <c r="A20" s="233" t="s">
        <v>101</v>
      </c>
      <c r="B20" s="234"/>
      <c r="C20" s="234"/>
      <c r="D20" s="234"/>
      <c r="E20" s="234"/>
      <c r="F20" s="234"/>
      <c r="G20" s="234"/>
      <c r="H20" s="234"/>
      <c r="I20" s="234"/>
      <c r="J20" s="234"/>
      <c r="K20" s="235"/>
      <c r="L20" s="204">
        <f>SUM(L15:L19)</f>
        <v>89015065.07</v>
      </c>
      <c r="M20" s="204">
        <f>SUM(M15:M19)</f>
        <v>1647640449</v>
      </c>
      <c r="N20" s="205"/>
      <c r="O20" s="205"/>
      <c r="P20" s="1"/>
      <c r="Q20" s="1"/>
      <c r="R20" s="429" t="s">
        <v>223</v>
      </c>
    </row>
    <row r="21" spans="1:18" s="4" customFormat="1" ht="23.25" customHeight="1">
      <c r="A21" s="233" t="s">
        <v>128</v>
      </c>
      <c r="B21" s="234"/>
      <c r="C21" s="234"/>
      <c r="D21" s="234"/>
      <c r="E21" s="234"/>
      <c r="F21" s="234"/>
      <c r="G21" s="234"/>
      <c r="H21" s="234"/>
      <c r="I21" s="234"/>
      <c r="J21" s="234"/>
      <c r="K21" s="235"/>
      <c r="L21" s="215">
        <f>L20+M20+N20+O20</f>
        <v>1736655514.07</v>
      </c>
      <c r="M21" s="216"/>
      <c r="N21" s="216"/>
      <c r="O21" s="217"/>
      <c r="P21" s="1"/>
      <c r="Q21" s="1"/>
      <c r="R21" s="429" t="s">
        <v>224</v>
      </c>
    </row>
    <row r="22" spans="1:18" s="4" customFormat="1" ht="23.25" customHeight="1">
      <c r="A22" s="210" t="s">
        <v>83</v>
      </c>
      <c r="B22" s="210"/>
      <c r="C22" s="210" t="s">
        <v>63</v>
      </c>
      <c r="D22" s="210"/>
      <c r="E22" s="210"/>
      <c r="F22" s="210"/>
      <c r="G22" s="210"/>
      <c r="H22" s="210"/>
      <c r="I22" s="81" t="s">
        <v>13</v>
      </c>
      <c r="J22" s="79"/>
      <c r="K22" s="60"/>
      <c r="L22" s="35"/>
      <c r="M22" s="35"/>
      <c r="N22" s="35"/>
      <c r="O22" s="35"/>
      <c r="P22" s="1"/>
      <c r="Q22" s="1"/>
      <c r="R22" s="429" t="s">
        <v>225</v>
      </c>
    </row>
    <row r="23" spans="1:18" s="4" customFormat="1" ht="23.25" customHeight="1">
      <c r="A23" s="209">
        <v>0</v>
      </c>
      <c r="B23" s="210"/>
      <c r="C23" s="273" t="s">
        <v>168</v>
      </c>
      <c r="D23" s="274"/>
      <c r="E23" s="274"/>
      <c r="F23" s="274"/>
      <c r="G23" s="274"/>
      <c r="H23" s="275"/>
      <c r="I23" s="107">
        <v>44180</v>
      </c>
      <c r="J23" s="80"/>
      <c r="K23" s="108" t="s">
        <v>146</v>
      </c>
      <c r="L23" s="111">
        <v>89015065</v>
      </c>
      <c r="M23" s="111">
        <f>SUM(M18:M22)</f>
        <v>1647640449</v>
      </c>
      <c r="N23" s="109"/>
      <c r="O23" s="109"/>
      <c r="P23" s="1"/>
      <c r="Q23" s="1"/>
      <c r="R23" s="429" t="s">
        <v>226</v>
      </c>
    </row>
    <row r="24" spans="1:18" s="4" customFormat="1" ht="30" customHeight="1">
      <c r="A24" s="209">
        <v>1</v>
      </c>
      <c r="B24" s="210"/>
      <c r="C24" s="211" t="s">
        <v>201</v>
      </c>
      <c r="D24" s="212"/>
      <c r="E24" s="212"/>
      <c r="F24" s="212"/>
      <c r="G24" s="212"/>
      <c r="H24" s="213"/>
      <c r="I24" s="194">
        <v>44228</v>
      </c>
      <c r="J24" s="80"/>
      <c r="K24" s="87"/>
      <c r="L24" s="35"/>
      <c r="M24" s="35"/>
      <c r="N24" s="35"/>
      <c r="O24" s="35"/>
      <c r="P24" s="1"/>
      <c r="Q24" s="1"/>
      <c r="R24" s="429" t="s">
        <v>227</v>
      </c>
    </row>
    <row r="25" spans="1:18" s="4" customFormat="1" ht="17.25" customHeight="1">
      <c r="A25" s="1"/>
      <c r="B25" s="31"/>
      <c r="C25" s="31"/>
      <c r="D25" s="34"/>
      <c r="E25" s="34"/>
      <c r="F25" s="34"/>
      <c r="G25" s="34"/>
      <c r="H25" s="34"/>
      <c r="I25" s="34"/>
      <c r="J25" s="34"/>
      <c r="K25" s="87"/>
      <c r="L25" s="35"/>
      <c r="M25" s="35"/>
      <c r="N25" s="35"/>
      <c r="O25" s="35"/>
      <c r="P25" s="1"/>
      <c r="Q25" s="1"/>
      <c r="R25" s="429" t="s">
        <v>228</v>
      </c>
    </row>
    <row r="26" spans="1:18" s="4" customFormat="1" ht="21.75" customHeight="1">
      <c r="A26" s="1"/>
      <c r="B26" s="29"/>
      <c r="C26" s="269" t="s">
        <v>10</v>
      </c>
      <c r="D26" s="270"/>
      <c r="E26" s="270"/>
      <c r="F26" s="271"/>
      <c r="G26" s="276" t="s">
        <v>84</v>
      </c>
      <c r="H26" s="276"/>
      <c r="I26" s="276"/>
      <c r="J26" s="77"/>
      <c r="K26" s="92"/>
      <c r="L26" s="35"/>
      <c r="M26" s="35"/>
      <c r="N26" s="35"/>
      <c r="O26" s="35"/>
      <c r="P26" s="61"/>
      <c r="Q26" s="61"/>
      <c r="R26" s="429" t="s">
        <v>229</v>
      </c>
    </row>
    <row r="27" spans="1:18" ht="29.25" customHeight="1">
      <c r="A27" s="236" t="s">
        <v>11</v>
      </c>
      <c r="B27" s="236"/>
      <c r="C27" s="237" t="s">
        <v>144</v>
      </c>
      <c r="D27" s="238"/>
      <c r="E27" s="238"/>
      <c r="F27" s="239"/>
      <c r="G27" s="230" t="s">
        <v>141</v>
      </c>
      <c r="H27" s="230"/>
      <c r="I27" s="230"/>
      <c r="J27" s="78"/>
      <c r="K27" s="93"/>
      <c r="L27" s="35"/>
      <c r="M27" s="35"/>
      <c r="N27" s="35"/>
      <c r="O27" s="35"/>
      <c r="P27" s="35"/>
      <c r="Q27" s="35"/>
      <c r="R27" s="429" t="s">
        <v>230</v>
      </c>
    </row>
    <row r="28" spans="1:18" ht="29.25" customHeight="1">
      <c r="A28" s="236" t="s">
        <v>12</v>
      </c>
      <c r="B28" s="236"/>
      <c r="C28" s="241" t="s">
        <v>142</v>
      </c>
      <c r="D28" s="242"/>
      <c r="E28" s="242"/>
      <c r="F28" s="243"/>
      <c r="G28" s="206" t="s">
        <v>143</v>
      </c>
      <c r="H28" s="206"/>
      <c r="I28" s="206"/>
      <c r="J28" s="78"/>
      <c r="K28" s="93"/>
      <c r="L28" s="35"/>
      <c r="M28" s="35"/>
      <c r="N28" s="35"/>
      <c r="O28" s="35"/>
      <c r="P28" s="35"/>
      <c r="Q28" s="35"/>
      <c r="R28" s="429" t="s">
        <v>231</v>
      </c>
    </row>
    <row r="29" spans="1:18" ht="29.25" customHeight="1">
      <c r="A29" s="236" t="s">
        <v>13</v>
      </c>
      <c r="B29" s="236"/>
      <c r="C29" s="272">
        <v>44228</v>
      </c>
      <c r="D29" s="238"/>
      <c r="E29" s="238"/>
      <c r="F29" s="239"/>
      <c r="G29" s="229">
        <f>C29</f>
        <v>44228</v>
      </c>
      <c r="H29" s="230"/>
      <c r="I29" s="230"/>
      <c r="J29" s="78"/>
      <c r="K29" s="93"/>
      <c r="L29" s="78"/>
      <c r="M29" s="78"/>
      <c r="N29" s="35"/>
      <c r="O29" s="35"/>
      <c r="P29" s="35"/>
      <c r="Q29" s="35"/>
      <c r="R29" s="429" t="s">
        <v>232</v>
      </c>
    </row>
    <row r="30" ht="22.5">
      <c r="R30" s="429" t="s">
        <v>233</v>
      </c>
    </row>
    <row r="31" ht="22.5">
      <c r="R31" s="429" t="s">
        <v>234</v>
      </c>
    </row>
    <row r="32" ht="33.75">
      <c r="R32" s="429" t="s">
        <v>235</v>
      </c>
    </row>
    <row r="33" ht="33.75">
      <c r="R33" s="429" t="s">
        <v>236</v>
      </c>
    </row>
    <row r="34" ht="22.5">
      <c r="R34" s="429" t="s">
        <v>237</v>
      </c>
    </row>
    <row r="35" ht="22.5">
      <c r="R35" s="429" t="s">
        <v>238</v>
      </c>
    </row>
    <row r="36" ht="22.5">
      <c r="R36" s="429" t="s">
        <v>239</v>
      </c>
    </row>
    <row r="37" ht="22.5">
      <c r="R37" s="429" t="s">
        <v>240</v>
      </c>
    </row>
    <row r="38" ht="22.5">
      <c r="R38" s="429" t="s">
        <v>241</v>
      </c>
    </row>
    <row r="39" ht="33.75">
      <c r="R39" s="429" t="s">
        <v>242</v>
      </c>
    </row>
    <row r="40" ht="22.5">
      <c r="R40" s="429" t="s">
        <v>243</v>
      </c>
    </row>
    <row r="41" ht="22.5">
      <c r="R41" s="429" t="s">
        <v>244</v>
      </c>
    </row>
    <row r="42" ht="22.5">
      <c r="R42" s="429" t="s">
        <v>245</v>
      </c>
    </row>
    <row r="43" ht="22.5">
      <c r="R43" s="429" t="s">
        <v>246</v>
      </c>
    </row>
    <row r="44" ht="22.5">
      <c r="R44" s="62" t="s">
        <v>94</v>
      </c>
    </row>
  </sheetData>
  <sheetProtection/>
  <mergeCells count="57">
    <mergeCell ref="G13:G14"/>
    <mergeCell ref="G27:I27"/>
    <mergeCell ref="A22:B22"/>
    <mergeCell ref="J13:K13"/>
    <mergeCell ref="H13:I13"/>
    <mergeCell ref="C22:H22"/>
    <mergeCell ref="B19:D19"/>
    <mergeCell ref="A21:K21"/>
    <mergeCell ref="A28:B28"/>
    <mergeCell ref="C26:F26"/>
    <mergeCell ref="C29:F29"/>
    <mergeCell ref="A23:B23"/>
    <mergeCell ref="C23:H23"/>
    <mergeCell ref="A29:B29"/>
    <mergeCell ref="G26:I26"/>
    <mergeCell ref="C28:F28"/>
    <mergeCell ref="G28:I28"/>
    <mergeCell ref="A8:C8"/>
    <mergeCell ref="D8:G8"/>
    <mergeCell ref="A9:C10"/>
    <mergeCell ref="D9:G10"/>
    <mergeCell ref="A13:A14"/>
    <mergeCell ref="L9:M9"/>
    <mergeCell ref="A12:G12"/>
    <mergeCell ref="A11:G11"/>
    <mergeCell ref="L11:M11"/>
    <mergeCell ref="L13:O13"/>
    <mergeCell ref="D6:G6"/>
    <mergeCell ref="K4:M4"/>
    <mergeCell ref="A6:C6"/>
    <mergeCell ref="A1:B4"/>
    <mergeCell ref="D7:G7"/>
    <mergeCell ref="A7:C7"/>
    <mergeCell ref="A5:O5"/>
    <mergeCell ref="L7:M7"/>
    <mergeCell ref="K1:O1"/>
    <mergeCell ref="K2:O2"/>
    <mergeCell ref="K3:M3"/>
    <mergeCell ref="C1:J2"/>
    <mergeCell ref="C3:J4"/>
    <mergeCell ref="L6:M6"/>
    <mergeCell ref="G29:I29"/>
    <mergeCell ref="F13:F14"/>
    <mergeCell ref="E13:E14"/>
    <mergeCell ref="A20:K20"/>
    <mergeCell ref="A27:B27"/>
    <mergeCell ref="C27:F27"/>
    <mergeCell ref="N3:O3"/>
    <mergeCell ref="N4:O4"/>
    <mergeCell ref="A24:B24"/>
    <mergeCell ref="C24:H24"/>
    <mergeCell ref="B13:D14"/>
    <mergeCell ref="L21:O21"/>
    <mergeCell ref="B15:D15"/>
    <mergeCell ref="B16:D16"/>
    <mergeCell ref="B17:D17"/>
    <mergeCell ref="B18:D18"/>
  </mergeCells>
  <dataValidations count="2">
    <dataValidation type="list" allowBlank="1" showInputMessage="1" showErrorMessage="1" sqref="L14:O14 L10:M10">
      <formula1>$R$6:$R$62</formula1>
    </dataValidation>
    <dataValidation type="list" allowBlank="1" showInputMessage="1" showErrorMessage="1" sqref="R44">
      <formula1>$R36:$R47</formula1>
    </dataValidation>
  </dataValidations>
  <printOptions horizontalCentered="1" verticalCentered="1"/>
  <pageMargins left="0.15748031496062992" right="0.03937007874015748" top="0.15748031496062992" bottom="0.15748031496062992" header="0" footer="0"/>
  <pageSetup horizontalDpi="600" verticalDpi="600" orientation="landscape" paperSize="122" scale="54"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C125"/>
  <sheetViews>
    <sheetView zoomScaleSheetLayoutView="100" zoomScalePageLayoutView="0" workbookViewId="0" topLeftCell="B1">
      <selection activeCell="P4" sqref="P4:S4"/>
    </sheetView>
  </sheetViews>
  <sheetFormatPr defaultColWidth="11.421875" defaultRowHeight="12.75"/>
  <cols>
    <col min="1" max="2" width="34.28125" style="1" customWidth="1"/>
    <col min="3" max="3" width="18.00390625" style="1" customWidth="1"/>
    <col min="4" max="4" width="13.7109375" style="8" customWidth="1"/>
    <col min="5" max="5" width="14.421875" style="9" customWidth="1"/>
    <col min="6" max="6" width="15.28125" style="10" customWidth="1"/>
    <col min="7" max="7" width="17.7109375" style="9" customWidth="1"/>
    <col min="8" max="8" width="9.140625" style="5" bestFit="1" customWidth="1"/>
    <col min="9" max="9" width="7.00390625" style="5" customWidth="1"/>
    <col min="10" max="10" width="6.7109375" style="5" customWidth="1"/>
    <col min="11" max="18" width="5.7109375" style="5" customWidth="1"/>
    <col min="19" max="19" width="6.28125" style="5" customWidth="1"/>
    <col min="20" max="29" width="11.421875" style="1" hidden="1" customWidth="1"/>
    <col min="30" max="16384" width="11.421875" style="1" customWidth="1"/>
  </cols>
  <sheetData>
    <row r="1" spans="1:19" ht="34.5" customHeight="1">
      <c r="A1" s="359"/>
      <c r="B1" s="118"/>
      <c r="C1" s="361" t="s">
        <v>14</v>
      </c>
      <c r="D1" s="362"/>
      <c r="E1" s="362"/>
      <c r="F1" s="362"/>
      <c r="G1" s="362"/>
      <c r="H1" s="362"/>
      <c r="I1" s="362"/>
      <c r="J1" s="362"/>
      <c r="K1" s="362"/>
      <c r="L1" s="365" t="s">
        <v>92</v>
      </c>
      <c r="M1" s="366"/>
      <c r="N1" s="366"/>
      <c r="O1" s="366"/>
      <c r="P1" s="366"/>
      <c r="Q1" s="366"/>
      <c r="R1" s="366"/>
      <c r="S1" s="367"/>
    </row>
    <row r="2" spans="1:19" ht="25.5" customHeight="1">
      <c r="A2" s="360"/>
      <c r="B2" s="119"/>
      <c r="C2" s="363"/>
      <c r="D2" s="364"/>
      <c r="E2" s="364"/>
      <c r="F2" s="364"/>
      <c r="G2" s="364"/>
      <c r="H2" s="364"/>
      <c r="I2" s="364"/>
      <c r="J2" s="364"/>
      <c r="K2" s="364"/>
      <c r="L2" s="368" t="s">
        <v>51</v>
      </c>
      <c r="M2" s="369"/>
      <c r="N2" s="369"/>
      <c r="O2" s="369"/>
      <c r="P2" s="369"/>
      <c r="Q2" s="369"/>
      <c r="R2" s="369"/>
      <c r="S2" s="370"/>
    </row>
    <row r="3" spans="1:19" ht="19.5" customHeight="1">
      <c r="A3" s="360"/>
      <c r="B3" s="119"/>
      <c r="C3" s="371" t="s">
        <v>50</v>
      </c>
      <c r="D3" s="372"/>
      <c r="E3" s="372"/>
      <c r="F3" s="372"/>
      <c r="G3" s="372"/>
      <c r="H3" s="372"/>
      <c r="I3" s="372"/>
      <c r="J3" s="372"/>
      <c r="K3" s="373"/>
      <c r="L3" s="308" t="s">
        <v>52</v>
      </c>
      <c r="M3" s="308"/>
      <c r="N3" s="308"/>
      <c r="O3" s="308"/>
      <c r="P3" s="377" t="s">
        <v>65</v>
      </c>
      <c r="Q3" s="377"/>
      <c r="R3" s="377"/>
      <c r="S3" s="378"/>
    </row>
    <row r="4" spans="1:19" ht="21.75" customHeight="1" thickBot="1">
      <c r="A4" s="360"/>
      <c r="B4" s="119"/>
      <c r="C4" s="374"/>
      <c r="D4" s="375"/>
      <c r="E4" s="375"/>
      <c r="F4" s="375"/>
      <c r="G4" s="375"/>
      <c r="H4" s="375"/>
      <c r="I4" s="375"/>
      <c r="J4" s="375"/>
      <c r="K4" s="376"/>
      <c r="L4" s="379" t="str">
        <f>+'[1]POA H.A.'!K4</f>
        <v>Versión 2</v>
      </c>
      <c r="M4" s="380"/>
      <c r="N4" s="380"/>
      <c r="O4" s="381"/>
      <c r="P4" s="382">
        <f>+'[1]POA H.A.'!N4</f>
        <v>44015</v>
      </c>
      <c r="Q4" s="383"/>
      <c r="R4" s="383"/>
      <c r="S4" s="384"/>
    </row>
    <row r="5" spans="1:19" ht="12.75" customHeight="1">
      <c r="A5" s="346" t="s">
        <v>53</v>
      </c>
      <c r="B5" s="347"/>
      <c r="C5" s="348"/>
      <c r="D5" s="348"/>
      <c r="E5" s="348"/>
      <c r="F5" s="348"/>
      <c r="G5" s="348"/>
      <c r="H5" s="348"/>
      <c r="I5" s="348"/>
      <c r="J5" s="348"/>
      <c r="K5" s="348"/>
      <c r="L5" s="348"/>
      <c r="M5" s="348"/>
      <c r="N5" s="348"/>
      <c r="O5" s="348"/>
      <c r="P5" s="348"/>
      <c r="Q5" s="348"/>
      <c r="R5" s="348"/>
      <c r="S5" s="349"/>
    </row>
    <row r="6" spans="1:19" ht="12.75" customHeight="1" thickBot="1">
      <c r="A6" s="350"/>
      <c r="B6" s="351"/>
      <c r="C6" s="352"/>
      <c r="D6" s="352"/>
      <c r="E6" s="352"/>
      <c r="F6" s="352"/>
      <c r="G6" s="352"/>
      <c r="H6" s="352"/>
      <c r="I6" s="352"/>
      <c r="J6" s="352"/>
      <c r="K6" s="352"/>
      <c r="L6" s="352"/>
      <c r="M6" s="352"/>
      <c r="N6" s="352"/>
      <c r="O6" s="352"/>
      <c r="P6" s="352"/>
      <c r="Q6" s="352"/>
      <c r="R6" s="352"/>
      <c r="S6" s="353"/>
    </row>
    <row r="7" spans="1:19" ht="18" customHeight="1">
      <c r="A7" s="354" t="s">
        <v>147</v>
      </c>
      <c r="B7" s="354"/>
      <c r="C7" s="354"/>
      <c r="D7" s="354"/>
      <c r="E7" s="354"/>
      <c r="F7" s="354"/>
      <c r="G7" s="354"/>
      <c r="H7" s="354"/>
      <c r="I7" s="354"/>
      <c r="J7" s="354"/>
      <c r="K7" s="354"/>
      <c r="L7" s="354"/>
      <c r="M7" s="354"/>
      <c r="N7" s="354"/>
      <c r="O7" s="354"/>
      <c r="P7" s="354"/>
      <c r="Q7" s="354"/>
      <c r="R7" s="354"/>
      <c r="S7" s="354"/>
    </row>
    <row r="8" spans="1:19" ht="13.5" thickBot="1">
      <c r="A8" s="354"/>
      <c r="B8" s="354"/>
      <c r="C8" s="354"/>
      <c r="D8" s="354"/>
      <c r="E8" s="354"/>
      <c r="F8" s="354"/>
      <c r="G8" s="354"/>
      <c r="H8" s="354"/>
      <c r="I8" s="354"/>
      <c r="J8" s="354"/>
      <c r="K8" s="354"/>
      <c r="L8" s="354"/>
      <c r="M8" s="354"/>
      <c r="N8" s="354"/>
      <c r="O8" s="354"/>
      <c r="P8" s="354"/>
      <c r="Q8" s="354"/>
      <c r="R8" s="354"/>
      <c r="S8" s="354"/>
    </row>
    <row r="9" spans="1:19" s="122" customFormat="1" ht="18" customHeight="1">
      <c r="A9" s="355" t="s">
        <v>85</v>
      </c>
      <c r="B9" s="356"/>
      <c r="C9" s="356"/>
      <c r="D9" s="356"/>
      <c r="E9" s="356"/>
      <c r="F9" s="356"/>
      <c r="G9" s="356"/>
      <c r="H9" s="120"/>
      <c r="I9" s="120"/>
      <c r="J9" s="120"/>
      <c r="K9" s="120"/>
      <c r="L9" s="120"/>
      <c r="M9" s="120"/>
      <c r="N9" s="120"/>
      <c r="O9" s="120"/>
      <c r="P9" s="120"/>
      <c r="Q9" s="120"/>
      <c r="R9" s="120"/>
      <c r="S9" s="121"/>
    </row>
    <row r="10" spans="1:19" ht="12.75" customHeight="1">
      <c r="A10" s="357" t="s">
        <v>82</v>
      </c>
      <c r="B10" s="358"/>
      <c r="C10" s="358"/>
      <c r="D10" s="299" t="s">
        <v>81</v>
      </c>
      <c r="E10" s="299" t="s">
        <v>78</v>
      </c>
      <c r="F10" s="320" t="s">
        <v>17</v>
      </c>
      <c r="G10" s="320" t="s">
        <v>79</v>
      </c>
      <c r="H10" s="123"/>
      <c r="I10" s="123"/>
      <c r="J10" s="123"/>
      <c r="K10" s="123"/>
      <c r="L10" s="123"/>
      <c r="M10" s="123"/>
      <c r="N10" s="123"/>
      <c r="O10" s="123"/>
      <c r="P10" s="123"/>
      <c r="Q10" s="123"/>
      <c r="R10" s="123"/>
      <c r="S10" s="124"/>
    </row>
    <row r="11" spans="1:19" ht="12.75">
      <c r="A11" s="296"/>
      <c r="B11" s="297"/>
      <c r="C11" s="297"/>
      <c r="D11" s="299"/>
      <c r="E11" s="299"/>
      <c r="F11" s="320"/>
      <c r="G11" s="320"/>
      <c r="H11" s="125"/>
      <c r="I11" s="125"/>
      <c r="J11" s="125"/>
      <c r="K11" s="125"/>
      <c r="L11" s="125"/>
      <c r="M11" s="125"/>
      <c r="N11" s="125"/>
      <c r="O11" s="125"/>
      <c r="P11" s="125"/>
      <c r="Q11" s="125"/>
      <c r="R11" s="125"/>
      <c r="S11" s="126"/>
    </row>
    <row r="12" spans="1:19" ht="12.75">
      <c r="A12" s="317" t="s">
        <v>80</v>
      </c>
      <c r="B12" s="318"/>
      <c r="C12" s="319"/>
      <c r="D12" s="127"/>
      <c r="E12" s="128"/>
      <c r="F12" s="113"/>
      <c r="G12" s="113"/>
      <c r="H12" s="125"/>
      <c r="I12" s="125"/>
      <c r="J12" s="125"/>
      <c r="K12" s="125"/>
      <c r="L12" s="125"/>
      <c r="M12" s="125"/>
      <c r="N12" s="125"/>
      <c r="O12" s="125"/>
      <c r="P12" s="125"/>
      <c r="Q12" s="125"/>
      <c r="R12" s="125"/>
      <c r="S12" s="126"/>
    </row>
    <row r="13" spans="1:19" ht="12.75">
      <c r="A13" s="317" t="s">
        <v>74</v>
      </c>
      <c r="B13" s="318"/>
      <c r="C13" s="318"/>
      <c r="D13" s="129"/>
      <c r="E13" s="40"/>
      <c r="F13" s="129"/>
      <c r="G13" s="40"/>
      <c r="H13" s="130"/>
      <c r="I13" s="130"/>
      <c r="J13" s="130"/>
      <c r="K13" s="130"/>
      <c r="L13" s="130"/>
      <c r="M13" s="130"/>
      <c r="N13" s="130"/>
      <c r="O13" s="130"/>
      <c r="P13" s="130"/>
      <c r="Q13" s="130"/>
      <c r="R13" s="130"/>
      <c r="S13" s="131"/>
    </row>
    <row r="14" spans="1:19" ht="12.75">
      <c r="A14" s="317" t="s">
        <v>75</v>
      </c>
      <c r="B14" s="318"/>
      <c r="C14" s="318"/>
      <c r="D14" s="129"/>
      <c r="E14" s="40"/>
      <c r="F14" s="129"/>
      <c r="G14" s="40"/>
      <c r="H14" s="130"/>
      <c r="I14" s="130"/>
      <c r="J14" s="130"/>
      <c r="K14" s="130"/>
      <c r="L14" s="130"/>
      <c r="M14" s="130"/>
      <c r="N14" s="130"/>
      <c r="O14" s="130"/>
      <c r="P14" s="130"/>
      <c r="Q14" s="130"/>
      <c r="R14" s="130"/>
      <c r="S14" s="131"/>
    </row>
    <row r="15" spans="1:19" ht="12.75">
      <c r="A15" s="317" t="s">
        <v>76</v>
      </c>
      <c r="B15" s="318"/>
      <c r="C15" s="318"/>
      <c r="D15" s="129"/>
      <c r="E15" s="40"/>
      <c r="F15" s="129"/>
      <c r="G15" s="40"/>
      <c r="H15" s="130"/>
      <c r="I15" s="130"/>
      <c r="J15" s="130"/>
      <c r="K15" s="130"/>
      <c r="L15" s="130"/>
      <c r="M15" s="130"/>
      <c r="N15" s="130"/>
      <c r="O15" s="130"/>
      <c r="P15" s="130"/>
      <c r="Q15" s="130"/>
      <c r="R15" s="130"/>
      <c r="S15" s="131"/>
    </row>
    <row r="16" spans="1:19" ht="12.75">
      <c r="A16" s="317" t="s">
        <v>77</v>
      </c>
      <c r="B16" s="318"/>
      <c r="C16" s="318"/>
      <c r="D16" s="129"/>
      <c r="E16" s="40"/>
      <c r="F16" s="129"/>
      <c r="G16" s="40"/>
      <c r="H16" s="130"/>
      <c r="I16" s="130"/>
      <c r="J16" s="130"/>
      <c r="K16" s="130"/>
      <c r="L16" s="130"/>
      <c r="M16" s="130"/>
      <c r="N16" s="130"/>
      <c r="O16" s="130"/>
      <c r="P16" s="130"/>
      <c r="Q16" s="130"/>
      <c r="R16" s="130"/>
      <c r="S16" s="131"/>
    </row>
    <row r="17" spans="1:19" ht="13.5" thickBot="1">
      <c r="A17" s="311" t="s">
        <v>29</v>
      </c>
      <c r="B17" s="312"/>
      <c r="C17" s="312"/>
      <c r="D17" s="312"/>
      <c r="E17" s="312"/>
      <c r="F17" s="313"/>
      <c r="G17" s="42">
        <f>SUM(G12:G16)</f>
        <v>0</v>
      </c>
      <c r="H17" s="132"/>
      <c r="I17" s="132"/>
      <c r="J17" s="132"/>
      <c r="K17" s="132"/>
      <c r="L17" s="132"/>
      <c r="M17" s="132"/>
      <c r="N17" s="132"/>
      <c r="O17" s="132"/>
      <c r="P17" s="132"/>
      <c r="Q17" s="132"/>
      <c r="R17" s="132"/>
      <c r="S17" s="133"/>
    </row>
    <row r="18" spans="1:19" ht="18.75" customHeight="1">
      <c r="A18" s="343" t="s">
        <v>115</v>
      </c>
      <c r="B18" s="344"/>
      <c r="C18" s="344"/>
      <c r="D18" s="344"/>
      <c r="E18" s="344"/>
      <c r="F18" s="344"/>
      <c r="G18" s="344"/>
      <c r="H18" s="134"/>
      <c r="I18" s="134"/>
      <c r="J18" s="134"/>
      <c r="K18" s="134"/>
      <c r="L18" s="134"/>
      <c r="M18" s="134"/>
      <c r="N18" s="134"/>
      <c r="O18" s="134"/>
      <c r="P18" s="134"/>
      <c r="Q18" s="134"/>
      <c r="R18" s="134"/>
      <c r="S18" s="135"/>
    </row>
    <row r="19" spans="1:19" s="136" customFormat="1" ht="11.25" customHeight="1">
      <c r="A19" s="345" t="s">
        <v>113</v>
      </c>
      <c r="B19" s="299" t="s">
        <v>16</v>
      </c>
      <c r="C19" s="299" t="s">
        <v>114</v>
      </c>
      <c r="D19" s="320" t="s">
        <v>17</v>
      </c>
      <c r="E19" s="320" t="s">
        <v>18</v>
      </c>
      <c r="F19" s="299" t="s">
        <v>19</v>
      </c>
      <c r="G19" s="320" t="s">
        <v>20</v>
      </c>
      <c r="H19" s="336" t="s">
        <v>21</v>
      </c>
      <c r="I19" s="337"/>
      <c r="J19" s="337"/>
      <c r="K19" s="337"/>
      <c r="L19" s="337"/>
      <c r="M19" s="337"/>
      <c r="N19" s="337"/>
      <c r="O19" s="337"/>
      <c r="P19" s="337"/>
      <c r="Q19" s="337"/>
      <c r="R19" s="337"/>
      <c r="S19" s="338"/>
    </row>
    <row r="20" spans="1:19" s="139" customFormat="1" ht="8.25">
      <c r="A20" s="345"/>
      <c r="B20" s="299"/>
      <c r="C20" s="299"/>
      <c r="D20" s="320"/>
      <c r="E20" s="320"/>
      <c r="F20" s="299"/>
      <c r="G20" s="320"/>
      <c r="H20" s="137" t="s">
        <v>22</v>
      </c>
      <c r="I20" s="137" t="s">
        <v>58</v>
      </c>
      <c r="J20" s="137" t="s">
        <v>23</v>
      </c>
      <c r="K20" s="137" t="s">
        <v>24</v>
      </c>
      <c r="L20" s="137" t="s">
        <v>25</v>
      </c>
      <c r="M20" s="137" t="s">
        <v>26</v>
      </c>
      <c r="N20" s="137" t="s">
        <v>27</v>
      </c>
      <c r="O20" s="137" t="s">
        <v>28</v>
      </c>
      <c r="P20" s="137" t="s">
        <v>54</v>
      </c>
      <c r="Q20" s="137" t="s">
        <v>55</v>
      </c>
      <c r="R20" s="137" t="s">
        <v>56</v>
      </c>
      <c r="S20" s="138" t="s">
        <v>57</v>
      </c>
    </row>
    <row r="21" spans="1:19" ht="63.75">
      <c r="A21" s="96" t="s">
        <v>156</v>
      </c>
      <c r="B21" s="96" t="s">
        <v>157</v>
      </c>
      <c r="C21" s="96" t="s">
        <v>161</v>
      </c>
      <c r="D21" s="41">
        <v>1</v>
      </c>
      <c r="E21" s="40">
        <v>3085950</v>
      </c>
      <c r="F21" s="129">
        <v>7</v>
      </c>
      <c r="G21" s="40">
        <f aca="true" t="shared" si="0" ref="G21:G62">ROUND(((E21*F21)*1.004),0)</f>
        <v>21688057</v>
      </c>
      <c r="H21" s="140"/>
      <c r="I21" s="140" t="s">
        <v>162</v>
      </c>
      <c r="J21" s="141" t="s">
        <v>155</v>
      </c>
      <c r="K21" s="141" t="s">
        <v>155</v>
      </c>
      <c r="L21" s="141" t="s">
        <v>155</v>
      </c>
      <c r="M21" s="141" t="s">
        <v>155</v>
      </c>
      <c r="N21" s="141" t="s">
        <v>155</v>
      </c>
      <c r="O21" s="141" t="s">
        <v>155</v>
      </c>
      <c r="P21" s="141" t="s">
        <v>155</v>
      </c>
      <c r="Q21" s="141"/>
      <c r="R21" s="140"/>
      <c r="S21" s="142"/>
    </row>
    <row r="22" spans="1:19" ht="63.75">
      <c r="A22" s="96" t="s">
        <v>156</v>
      </c>
      <c r="B22" s="143" t="s">
        <v>152</v>
      </c>
      <c r="C22" s="96" t="s">
        <v>151</v>
      </c>
      <c r="D22" s="41">
        <v>1</v>
      </c>
      <c r="E22" s="40">
        <v>2735950</v>
      </c>
      <c r="F22" s="129">
        <v>7</v>
      </c>
      <c r="G22" s="40">
        <f t="shared" si="0"/>
        <v>19228257</v>
      </c>
      <c r="H22" s="140"/>
      <c r="I22" s="140" t="s">
        <v>162</v>
      </c>
      <c r="J22" s="141" t="s">
        <v>155</v>
      </c>
      <c r="K22" s="141" t="s">
        <v>155</v>
      </c>
      <c r="L22" s="141" t="s">
        <v>155</v>
      </c>
      <c r="M22" s="141" t="s">
        <v>155</v>
      </c>
      <c r="N22" s="141" t="s">
        <v>155</v>
      </c>
      <c r="O22" s="141" t="s">
        <v>155</v>
      </c>
      <c r="P22" s="141" t="s">
        <v>155</v>
      </c>
      <c r="Q22" s="141"/>
      <c r="R22" s="140"/>
      <c r="S22" s="142"/>
    </row>
    <row r="23" spans="1:19" ht="76.5">
      <c r="A23" s="96" t="s">
        <v>164</v>
      </c>
      <c r="B23" s="143" t="s">
        <v>163</v>
      </c>
      <c r="C23" s="96" t="s">
        <v>161</v>
      </c>
      <c r="D23" s="41">
        <v>1</v>
      </c>
      <c r="E23" s="40">
        <v>3085950</v>
      </c>
      <c r="F23" s="129">
        <v>4</v>
      </c>
      <c r="G23" s="40">
        <f t="shared" si="0"/>
        <v>12393175</v>
      </c>
      <c r="H23" s="140"/>
      <c r="I23" s="140"/>
      <c r="J23" s="141"/>
      <c r="K23" s="141" t="s">
        <v>155</v>
      </c>
      <c r="L23" s="141" t="s">
        <v>155</v>
      </c>
      <c r="M23" s="141" t="s">
        <v>155</v>
      </c>
      <c r="N23" s="141" t="s">
        <v>155</v>
      </c>
      <c r="O23" s="141" t="s">
        <v>155</v>
      </c>
      <c r="P23" s="141"/>
      <c r="Q23" s="141"/>
      <c r="R23" s="140"/>
      <c r="S23" s="142"/>
    </row>
    <row r="24" spans="1:19" ht="89.25">
      <c r="A24" s="144" t="s">
        <v>165</v>
      </c>
      <c r="B24" s="144" t="s">
        <v>166</v>
      </c>
      <c r="C24" s="145" t="s">
        <v>167</v>
      </c>
      <c r="D24" s="146">
        <v>1</v>
      </c>
      <c r="E24" s="147">
        <v>3085950</v>
      </c>
      <c r="F24" s="148">
        <v>3.5</v>
      </c>
      <c r="G24" s="147">
        <f t="shared" si="0"/>
        <v>10844028</v>
      </c>
      <c r="H24" s="149"/>
      <c r="I24" s="149"/>
      <c r="J24" s="140"/>
      <c r="K24" s="140" t="s">
        <v>155</v>
      </c>
      <c r="L24" s="140" t="s">
        <v>155</v>
      </c>
      <c r="M24" s="140" t="s">
        <v>155</v>
      </c>
      <c r="N24" s="140"/>
      <c r="O24" s="140"/>
      <c r="P24" s="140"/>
      <c r="Q24" s="140"/>
      <c r="R24" s="140"/>
      <c r="S24" s="140"/>
    </row>
    <row r="25" spans="1:19" ht="165.75">
      <c r="A25" s="150" t="s">
        <v>202</v>
      </c>
      <c r="B25" s="151" t="s">
        <v>203</v>
      </c>
      <c r="C25" s="152" t="s">
        <v>204</v>
      </c>
      <c r="D25" s="153">
        <v>1</v>
      </c>
      <c r="E25" s="154">
        <v>4175600</v>
      </c>
      <c r="F25" s="155">
        <v>1</v>
      </c>
      <c r="G25" s="156">
        <f t="shared" si="0"/>
        <v>4192302</v>
      </c>
      <c r="H25" s="149"/>
      <c r="I25" s="149"/>
      <c r="J25" s="140"/>
      <c r="K25" s="140"/>
      <c r="L25" s="140"/>
      <c r="M25" s="140"/>
      <c r="N25" s="140"/>
      <c r="O25" s="140"/>
      <c r="P25" s="140"/>
      <c r="Q25" s="140"/>
      <c r="R25" s="140"/>
      <c r="S25" s="140"/>
    </row>
    <row r="26" spans="1:19" ht="165.75">
      <c r="A26" s="150" t="s">
        <v>202</v>
      </c>
      <c r="B26" s="151" t="s">
        <v>205</v>
      </c>
      <c r="C26" s="152" t="s">
        <v>206</v>
      </c>
      <c r="D26" s="153">
        <v>1</v>
      </c>
      <c r="E26" s="154">
        <v>3455800</v>
      </c>
      <c r="F26" s="155">
        <v>1</v>
      </c>
      <c r="G26" s="156">
        <f t="shared" si="0"/>
        <v>3469623</v>
      </c>
      <c r="H26" s="149"/>
      <c r="I26" s="149"/>
      <c r="J26" s="140"/>
      <c r="K26" s="140"/>
      <c r="L26" s="140"/>
      <c r="M26" s="140"/>
      <c r="N26" s="140"/>
      <c r="O26" s="140"/>
      <c r="P26" s="140"/>
      <c r="Q26" s="140"/>
      <c r="R26" s="140"/>
      <c r="S26" s="140"/>
    </row>
    <row r="27" spans="1:29" s="163" customFormat="1" ht="216.75">
      <c r="A27" s="157" t="s">
        <v>170</v>
      </c>
      <c r="B27" s="157" t="s">
        <v>171</v>
      </c>
      <c r="C27" s="158" t="s">
        <v>172</v>
      </c>
      <c r="D27" s="158">
        <v>1</v>
      </c>
      <c r="E27" s="159">
        <v>6086850</v>
      </c>
      <c r="F27" s="160">
        <v>16</v>
      </c>
      <c r="G27" s="40">
        <f t="shared" si="0"/>
        <v>97779158</v>
      </c>
      <c r="H27" s="161"/>
      <c r="I27" s="161"/>
      <c r="J27" s="161"/>
      <c r="K27" s="161"/>
      <c r="L27" s="161"/>
      <c r="M27" s="161"/>
      <c r="N27" s="161"/>
      <c r="O27" s="161"/>
      <c r="P27" s="161"/>
      <c r="Q27" s="161"/>
      <c r="R27" s="161"/>
      <c r="S27" s="161"/>
      <c r="T27" s="162"/>
      <c r="U27" s="162"/>
      <c r="V27" s="162"/>
      <c r="W27" s="162"/>
      <c r="X27" s="162"/>
      <c r="Y27" s="162"/>
      <c r="Z27" s="162"/>
      <c r="AA27" s="162"/>
      <c r="AB27" s="162"/>
      <c r="AC27" s="162"/>
    </row>
    <row r="28" spans="1:29" s="163" customFormat="1" ht="216.75">
      <c r="A28" s="157" t="s">
        <v>173</v>
      </c>
      <c r="B28" s="157" t="s">
        <v>174</v>
      </c>
      <c r="C28" s="158" t="s">
        <v>175</v>
      </c>
      <c r="D28" s="158">
        <v>1</v>
      </c>
      <c r="E28" s="159">
        <v>5014800</v>
      </c>
      <c r="F28" s="160">
        <v>16</v>
      </c>
      <c r="G28" s="40">
        <f t="shared" si="0"/>
        <v>80557747</v>
      </c>
      <c r="H28" s="161"/>
      <c r="I28" s="161"/>
      <c r="J28" s="161"/>
      <c r="K28" s="161"/>
      <c r="L28" s="161"/>
      <c r="M28" s="161"/>
      <c r="N28" s="161"/>
      <c r="O28" s="161"/>
      <c r="P28" s="161"/>
      <c r="Q28" s="161"/>
      <c r="R28" s="161"/>
      <c r="S28" s="161"/>
      <c r="T28" s="162"/>
      <c r="U28" s="162"/>
      <c r="V28" s="162"/>
      <c r="W28" s="162"/>
      <c r="X28" s="162"/>
      <c r="Y28" s="162"/>
      <c r="Z28" s="162"/>
      <c r="AA28" s="162"/>
      <c r="AB28" s="162"/>
      <c r="AC28" s="162"/>
    </row>
    <row r="29" spans="1:29" s="163" customFormat="1" ht="115.5" customHeight="1">
      <c r="A29" s="157" t="s">
        <v>176</v>
      </c>
      <c r="B29" s="157" t="s">
        <v>177</v>
      </c>
      <c r="C29" s="158" t="s">
        <v>178</v>
      </c>
      <c r="D29" s="158">
        <v>1</v>
      </c>
      <c r="E29" s="159">
        <v>4317600</v>
      </c>
      <c r="F29" s="160">
        <v>16</v>
      </c>
      <c r="G29" s="40">
        <f t="shared" si="0"/>
        <v>69357926</v>
      </c>
      <c r="H29" s="161"/>
      <c r="I29" s="161"/>
      <c r="J29" s="161"/>
      <c r="K29" s="161"/>
      <c r="L29" s="161"/>
      <c r="M29" s="161"/>
      <c r="N29" s="161"/>
      <c r="O29" s="161"/>
      <c r="P29" s="161"/>
      <c r="Q29" s="161"/>
      <c r="R29" s="161"/>
      <c r="S29" s="161"/>
      <c r="T29" s="162"/>
      <c r="U29" s="162"/>
      <c r="V29" s="162"/>
      <c r="W29" s="162"/>
      <c r="X29" s="162"/>
      <c r="Y29" s="162"/>
      <c r="Z29" s="162"/>
      <c r="AA29" s="162"/>
      <c r="AB29" s="162"/>
      <c r="AC29" s="162"/>
    </row>
    <row r="30" spans="1:29" s="163" customFormat="1" ht="115.5" customHeight="1">
      <c r="A30" s="157" t="s">
        <v>179</v>
      </c>
      <c r="B30" s="157" t="s">
        <v>180</v>
      </c>
      <c r="C30" s="158" t="s">
        <v>181</v>
      </c>
      <c r="D30" s="158">
        <v>1</v>
      </c>
      <c r="E30" s="115">
        <v>5670000</v>
      </c>
      <c r="F30" s="160">
        <v>16</v>
      </c>
      <c r="G30" s="40">
        <f t="shared" si="0"/>
        <v>91082880</v>
      </c>
      <c r="H30" s="161"/>
      <c r="I30" s="161"/>
      <c r="J30" s="161"/>
      <c r="K30" s="161"/>
      <c r="L30" s="161"/>
      <c r="M30" s="161"/>
      <c r="N30" s="161"/>
      <c r="O30" s="161"/>
      <c r="P30" s="161"/>
      <c r="Q30" s="161"/>
      <c r="R30" s="161"/>
      <c r="S30" s="161"/>
      <c r="T30" s="162"/>
      <c r="U30" s="162"/>
      <c r="V30" s="162"/>
      <c r="W30" s="162"/>
      <c r="X30" s="162"/>
      <c r="Y30" s="162"/>
      <c r="Z30" s="162"/>
      <c r="AA30" s="162"/>
      <c r="AB30" s="162"/>
      <c r="AC30" s="162"/>
    </row>
    <row r="31" spans="1:29" s="163" customFormat="1" ht="115.5" customHeight="1">
      <c r="A31" s="157" t="s">
        <v>179</v>
      </c>
      <c r="B31" s="157" t="s">
        <v>182</v>
      </c>
      <c r="C31" s="158" t="s">
        <v>181</v>
      </c>
      <c r="D31" s="158">
        <v>1</v>
      </c>
      <c r="E31" s="115">
        <v>5670000</v>
      </c>
      <c r="F31" s="160">
        <v>16</v>
      </c>
      <c r="G31" s="40">
        <f t="shared" si="0"/>
        <v>91082880</v>
      </c>
      <c r="H31" s="161"/>
      <c r="I31" s="161"/>
      <c r="J31" s="161"/>
      <c r="K31" s="161"/>
      <c r="L31" s="161"/>
      <c r="M31" s="161"/>
      <c r="N31" s="161"/>
      <c r="O31" s="161"/>
      <c r="P31" s="161"/>
      <c r="Q31" s="161"/>
      <c r="R31" s="161"/>
      <c r="S31" s="161"/>
      <c r="T31" s="162"/>
      <c r="U31" s="162"/>
      <c r="V31" s="162"/>
      <c r="W31" s="162"/>
      <c r="X31" s="162"/>
      <c r="Y31" s="162"/>
      <c r="Z31" s="162"/>
      <c r="AA31" s="162"/>
      <c r="AB31" s="162"/>
      <c r="AC31" s="162"/>
    </row>
    <row r="32" spans="1:29" s="163" customFormat="1" ht="216.75">
      <c r="A32" s="157" t="s">
        <v>179</v>
      </c>
      <c r="B32" s="157" t="s">
        <v>180</v>
      </c>
      <c r="C32" s="158" t="s">
        <v>181</v>
      </c>
      <c r="D32" s="158">
        <v>1</v>
      </c>
      <c r="E32" s="115">
        <v>5670000</v>
      </c>
      <c r="F32" s="160">
        <v>16</v>
      </c>
      <c r="G32" s="40">
        <f t="shared" si="0"/>
        <v>91082880</v>
      </c>
      <c r="H32" s="161"/>
      <c r="I32" s="161"/>
      <c r="J32" s="161"/>
      <c r="K32" s="161"/>
      <c r="L32" s="161"/>
      <c r="M32" s="161"/>
      <c r="N32" s="161"/>
      <c r="O32" s="161"/>
      <c r="P32" s="161"/>
      <c r="Q32" s="161"/>
      <c r="R32" s="161"/>
      <c r="S32" s="161"/>
      <c r="T32" s="162"/>
      <c r="U32" s="162"/>
      <c r="V32" s="162"/>
      <c r="W32" s="162"/>
      <c r="X32" s="162"/>
      <c r="Y32" s="162"/>
      <c r="Z32" s="162"/>
      <c r="AA32" s="162"/>
      <c r="AB32" s="162"/>
      <c r="AC32" s="162"/>
    </row>
    <row r="33" spans="1:29" s="163" customFormat="1" ht="216.75">
      <c r="A33" s="157" t="s">
        <v>183</v>
      </c>
      <c r="B33" s="157" t="s">
        <v>182</v>
      </c>
      <c r="C33" s="158" t="s">
        <v>184</v>
      </c>
      <c r="D33" s="158">
        <v>1</v>
      </c>
      <c r="E33" s="164">
        <v>3342150</v>
      </c>
      <c r="F33" s="160">
        <v>12</v>
      </c>
      <c r="G33" s="40">
        <f t="shared" si="0"/>
        <v>40266223</v>
      </c>
      <c r="H33" s="161"/>
      <c r="I33" s="161"/>
      <c r="J33" s="161"/>
      <c r="K33" s="161"/>
      <c r="L33" s="161"/>
      <c r="M33" s="161"/>
      <c r="N33" s="161"/>
      <c r="O33" s="161"/>
      <c r="P33" s="161"/>
      <c r="Q33" s="161"/>
      <c r="R33" s="161"/>
      <c r="S33" s="161"/>
      <c r="T33" s="162"/>
      <c r="U33" s="162"/>
      <c r="V33" s="162"/>
      <c r="W33" s="162"/>
      <c r="X33" s="162"/>
      <c r="Y33" s="162"/>
      <c r="Z33" s="162"/>
      <c r="AA33" s="162"/>
      <c r="AB33" s="162"/>
      <c r="AC33" s="162"/>
    </row>
    <row r="34" spans="1:29" s="163" customFormat="1" ht="216.75">
      <c r="A34" s="157" t="s">
        <v>185</v>
      </c>
      <c r="B34" s="157" t="s">
        <v>186</v>
      </c>
      <c r="C34" s="158" t="s">
        <v>187</v>
      </c>
      <c r="D34" s="158">
        <v>1</v>
      </c>
      <c r="E34" s="164">
        <v>3301200</v>
      </c>
      <c r="F34" s="160">
        <v>12</v>
      </c>
      <c r="G34" s="40">
        <f t="shared" si="0"/>
        <v>39772858</v>
      </c>
      <c r="H34" s="161"/>
      <c r="I34" s="161"/>
      <c r="J34" s="161"/>
      <c r="K34" s="161"/>
      <c r="L34" s="161"/>
      <c r="M34" s="161"/>
      <c r="N34" s="161"/>
      <c r="O34" s="161"/>
      <c r="P34" s="161"/>
      <c r="Q34" s="161"/>
      <c r="R34" s="161"/>
      <c r="S34" s="161"/>
      <c r="T34" s="162"/>
      <c r="U34" s="162"/>
      <c r="V34" s="162"/>
      <c r="W34" s="162"/>
      <c r="X34" s="162"/>
      <c r="Y34" s="162"/>
      <c r="Z34" s="162"/>
      <c r="AA34" s="162"/>
      <c r="AB34" s="162"/>
      <c r="AC34" s="162"/>
    </row>
    <row r="35" spans="1:29" s="163" customFormat="1" ht="216.75">
      <c r="A35" s="157" t="s">
        <v>183</v>
      </c>
      <c r="B35" s="157" t="s">
        <v>182</v>
      </c>
      <c r="C35" s="158" t="s">
        <v>184</v>
      </c>
      <c r="D35" s="158">
        <v>1</v>
      </c>
      <c r="E35" s="164">
        <v>3342150</v>
      </c>
      <c r="F35" s="160">
        <v>12</v>
      </c>
      <c r="G35" s="40">
        <f t="shared" si="0"/>
        <v>40266223</v>
      </c>
      <c r="H35" s="161"/>
      <c r="I35" s="161"/>
      <c r="J35" s="161"/>
      <c r="K35" s="161"/>
      <c r="L35" s="161"/>
      <c r="M35" s="161"/>
      <c r="N35" s="161"/>
      <c r="O35" s="161"/>
      <c r="P35" s="161"/>
      <c r="Q35" s="161"/>
      <c r="R35" s="161"/>
      <c r="S35" s="161"/>
      <c r="T35" s="162"/>
      <c r="U35" s="162"/>
      <c r="V35" s="162"/>
      <c r="W35" s="162"/>
      <c r="X35" s="162"/>
      <c r="Y35" s="162"/>
      <c r="Z35" s="162"/>
      <c r="AA35" s="162"/>
      <c r="AB35" s="162"/>
      <c r="AC35" s="162"/>
    </row>
    <row r="36" spans="1:29" s="163" customFormat="1" ht="216.75">
      <c r="A36" s="157" t="s">
        <v>183</v>
      </c>
      <c r="B36" s="157" t="s">
        <v>182</v>
      </c>
      <c r="C36" s="158" t="s">
        <v>184</v>
      </c>
      <c r="D36" s="158">
        <v>1</v>
      </c>
      <c r="E36" s="164">
        <v>3342150</v>
      </c>
      <c r="F36" s="160">
        <v>12</v>
      </c>
      <c r="G36" s="40">
        <f t="shared" si="0"/>
        <v>40266223</v>
      </c>
      <c r="H36" s="161"/>
      <c r="I36" s="161"/>
      <c r="J36" s="161"/>
      <c r="K36" s="161"/>
      <c r="L36" s="161"/>
      <c r="M36" s="161"/>
      <c r="N36" s="161"/>
      <c r="O36" s="161"/>
      <c r="P36" s="161"/>
      <c r="Q36" s="161"/>
      <c r="R36" s="161"/>
      <c r="S36" s="161"/>
      <c r="T36" s="162"/>
      <c r="U36" s="162"/>
      <c r="V36" s="162"/>
      <c r="W36" s="162"/>
      <c r="X36" s="162"/>
      <c r="Y36" s="162"/>
      <c r="Z36" s="162"/>
      <c r="AA36" s="162"/>
      <c r="AB36" s="162"/>
      <c r="AC36" s="162"/>
    </row>
    <row r="37" spans="1:29" s="163" customFormat="1" ht="216.75">
      <c r="A37" s="157" t="s">
        <v>183</v>
      </c>
      <c r="B37" s="157" t="s">
        <v>182</v>
      </c>
      <c r="C37" s="158" t="s">
        <v>184</v>
      </c>
      <c r="D37" s="158">
        <v>1</v>
      </c>
      <c r="E37" s="164">
        <v>3342150</v>
      </c>
      <c r="F37" s="160">
        <v>12</v>
      </c>
      <c r="G37" s="40">
        <f t="shared" si="0"/>
        <v>40266223</v>
      </c>
      <c r="H37" s="161"/>
      <c r="I37" s="161"/>
      <c r="J37" s="161"/>
      <c r="K37" s="161"/>
      <c r="L37" s="161"/>
      <c r="M37" s="161"/>
      <c r="N37" s="161"/>
      <c r="O37" s="161"/>
      <c r="P37" s="161"/>
      <c r="Q37" s="161"/>
      <c r="R37" s="161"/>
      <c r="S37" s="161"/>
      <c r="T37" s="162"/>
      <c r="U37" s="162"/>
      <c r="V37" s="162"/>
      <c r="W37" s="162"/>
      <c r="X37" s="162"/>
      <c r="Y37" s="162"/>
      <c r="Z37" s="162"/>
      <c r="AA37" s="162"/>
      <c r="AB37" s="162"/>
      <c r="AC37" s="162"/>
    </row>
    <row r="38" spans="1:29" s="163" customFormat="1" ht="216.75">
      <c r="A38" s="157" t="s">
        <v>183</v>
      </c>
      <c r="B38" s="157" t="s">
        <v>182</v>
      </c>
      <c r="C38" s="158" t="s">
        <v>184</v>
      </c>
      <c r="D38" s="158">
        <v>1</v>
      </c>
      <c r="E38" s="164">
        <v>3342150</v>
      </c>
      <c r="F38" s="160">
        <v>12</v>
      </c>
      <c r="G38" s="40">
        <f t="shared" si="0"/>
        <v>40266223</v>
      </c>
      <c r="H38" s="161"/>
      <c r="I38" s="161"/>
      <c r="J38" s="161"/>
      <c r="K38" s="161"/>
      <c r="L38" s="161"/>
      <c r="M38" s="161"/>
      <c r="N38" s="161"/>
      <c r="O38" s="161"/>
      <c r="P38" s="161"/>
      <c r="Q38" s="161"/>
      <c r="R38" s="161"/>
      <c r="S38" s="161"/>
      <c r="T38" s="162"/>
      <c r="U38" s="162"/>
      <c r="V38" s="162"/>
      <c r="W38" s="162"/>
      <c r="X38" s="162"/>
      <c r="Y38" s="162"/>
      <c r="Z38" s="162"/>
      <c r="AA38" s="162"/>
      <c r="AB38" s="162"/>
      <c r="AC38" s="162"/>
    </row>
    <row r="39" spans="1:29" s="163" customFormat="1" ht="216.75">
      <c r="A39" s="157" t="s">
        <v>188</v>
      </c>
      <c r="B39" s="157" t="s">
        <v>182</v>
      </c>
      <c r="C39" s="158" t="s">
        <v>189</v>
      </c>
      <c r="D39" s="158">
        <v>1</v>
      </c>
      <c r="E39" s="164">
        <v>3997350</v>
      </c>
      <c r="F39" s="160">
        <v>12</v>
      </c>
      <c r="G39" s="40">
        <f t="shared" si="0"/>
        <v>48160073</v>
      </c>
      <c r="H39" s="161"/>
      <c r="I39" s="161"/>
      <c r="J39" s="161"/>
      <c r="K39" s="161"/>
      <c r="L39" s="161"/>
      <c r="M39" s="161"/>
      <c r="N39" s="161"/>
      <c r="O39" s="161"/>
      <c r="P39" s="161"/>
      <c r="Q39" s="161"/>
      <c r="R39" s="161"/>
      <c r="S39" s="161"/>
      <c r="T39" s="162"/>
      <c r="U39" s="162"/>
      <c r="V39" s="162"/>
      <c r="W39" s="162"/>
      <c r="X39" s="162"/>
      <c r="Y39" s="162"/>
      <c r="Z39" s="162"/>
      <c r="AA39" s="162"/>
      <c r="AB39" s="162"/>
      <c r="AC39" s="162"/>
    </row>
    <row r="40" spans="1:29" s="163" customFormat="1" ht="216.75">
      <c r="A40" s="157" t="s">
        <v>183</v>
      </c>
      <c r="B40" s="157" t="s">
        <v>182</v>
      </c>
      <c r="C40" s="158" t="s">
        <v>184</v>
      </c>
      <c r="D40" s="158">
        <v>1</v>
      </c>
      <c r="E40" s="164">
        <v>3342150</v>
      </c>
      <c r="F40" s="160">
        <v>12</v>
      </c>
      <c r="G40" s="40">
        <f t="shared" si="0"/>
        <v>40266223</v>
      </c>
      <c r="H40" s="161"/>
      <c r="I40" s="161"/>
      <c r="J40" s="161"/>
      <c r="K40" s="161"/>
      <c r="L40" s="161"/>
      <c r="M40" s="161"/>
      <c r="N40" s="161"/>
      <c r="O40" s="161"/>
      <c r="P40" s="161"/>
      <c r="Q40" s="161"/>
      <c r="R40" s="161"/>
      <c r="S40" s="161"/>
      <c r="T40" s="162"/>
      <c r="U40" s="162"/>
      <c r="V40" s="162"/>
      <c r="W40" s="162"/>
      <c r="X40" s="162"/>
      <c r="Y40" s="162"/>
      <c r="Z40" s="162"/>
      <c r="AA40" s="162"/>
      <c r="AB40" s="162"/>
      <c r="AC40" s="162"/>
    </row>
    <row r="41" spans="1:29" s="163" customFormat="1" ht="216.75">
      <c r="A41" s="157" t="s">
        <v>190</v>
      </c>
      <c r="B41" s="157" t="s">
        <v>182</v>
      </c>
      <c r="C41" s="158" t="s">
        <v>189</v>
      </c>
      <c r="D41" s="158">
        <v>1</v>
      </c>
      <c r="E41" s="164">
        <v>3997350</v>
      </c>
      <c r="F41" s="160">
        <v>12</v>
      </c>
      <c r="G41" s="40">
        <f t="shared" si="0"/>
        <v>48160073</v>
      </c>
      <c r="H41" s="161"/>
      <c r="I41" s="161"/>
      <c r="J41" s="161"/>
      <c r="K41" s="161"/>
      <c r="L41" s="161"/>
      <c r="M41" s="161"/>
      <c r="N41" s="161"/>
      <c r="O41" s="161"/>
      <c r="P41" s="161"/>
      <c r="Q41" s="161"/>
      <c r="R41" s="161"/>
      <c r="S41" s="161"/>
      <c r="T41" s="162"/>
      <c r="U41" s="162"/>
      <c r="V41" s="162"/>
      <c r="W41" s="162"/>
      <c r="X41" s="162"/>
      <c r="Y41" s="162"/>
      <c r="Z41" s="162"/>
      <c r="AA41" s="162"/>
      <c r="AB41" s="162"/>
      <c r="AC41" s="162"/>
    </row>
    <row r="42" spans="1:29" s="163" customFormat="1" ht="216.75">
      <c r="A42" s="157" t="s">
        <v>191</v>
      </c>
      <c r="B42" s="157" t="s">
        <v>192</v>
      </c>
      <c r="C42" s="158" t="s">
        <v>187</v>
      </c>
      <c r="D42" s="158">
        <v>1</v>
      </c>
      <c r="E42" s="164">
        <v>2646000</v>
      </c>
      <c r="F42" s="160">
        <v>10</v>
      </c>
      <c r="G42" s="40">
        <f t="shared" si="0"/>
        <v>26565840</v>
      </c>
      <c r="H42" s="161"/>
      <c r="I42" s="161"/>
      <c r="J42" s="161"/>
      <c r="K42" s="161"/>
      <c r="L42" s="161"/>
      <c r="M42" s="161"/>
      <c r="N42" s="161"/>
      <c r="O42" s="161"/>
      <c r="P42" s="161"/>
      <c r="Q42" s="161"/>
      <c r="R42" s="161"/>
      <c r="S42" s="161"/>
      <c r="T42" s="162"/>
      <c r="U42" s="162"/>
      <c r="V42" s="162"/>
      <c r="W42" s="162"/>
      <c r="X42" s="162"/>
      <c r="Y42" s="162"/>
      <c r="Z42" s="162"/>
      <c r="AA42" s="162"/>
      <c r="AB42" s="162"/>
      <c r="AC42" s="162"/>
    </row>
    <row r="43" spans="1:29" s="163" customFormat="1" ht="216.75">
      <c r="A43" s="157" t="s">
        <v>193</v>
      </c>
      <c r="B43" s="157" t="s">
        <v>192</v>
      </c>
      <c r="C43" s="158" t="s">
        <v>187</v>
      </c>
      <c r="D43" s="158">
        <v>1</v>
      </c>
      <c r="E43" s="164">
        <v>2646000</v>
      </c>
      <c r="F43" s="160">
        <v>10</v>
      </c>
      <c r="G43" s="40">
        <f t="shared" si="0"/>
        <v>26565840</v>
      </c>
      <c r="H43" s="161"/>
      <c r="I43" s="161"/>
      <c r="J43" s="161"/>
      <c r="K43" s="161"/>
      <c r="L43" s="161"/>
      <c r="M43" s="161"/>
      <c r="N43" s="161"/>
      <c r="O43" s="161"/>
      <c r="P43" s="161"/>
      <c r="Q43" s="161"/>
      <c r="R43" s="161"/>
      <c r="S43" s="161"/>
      <c r="T43" s="162"/>
      <c r="U43" s="162"/>
      <c r="V43" s="162"/>
      <c r="W43" s="162"/>
      <c r="X43" s="162"/>
      <c r="Y43" s="162"/>
      <c r="Z43" s="162"/>
      <c r="AA43" s="162"/>
      <c r="AB43" s="162"/>
      <c r="AC43" s="162"/>
    </row>
    <row r="44" spans="1:29" s="163" customFormat="1" ht="216.75">
      <c r="A44" s="157" t="s">
        <v>194</v>
      </c>
      <c r="B44" s="157" t="s">
        <v>192</v>
      </c>
      <c r="C44" s="158" t="s">
        <v>187</v>
      </c>
      <c r="D44" s="158">
        <v>1</v>
      </c>
      <c r="E44" s="164">
        <v>2646000</v>
      </c>
      <c r="F44" s="160">
        <v>10</v>
      </c>
      <c r="G44" s="40">
        <f t="shared" si="0"/>
        <v>26565840</v>
      </c>
      <c r="H44" s="161"/>
      <c r="I44" s="161"/>
      <c r="J44" s="161"/>
      <c r="K44" s="161"/>
      <c r="L44" s="161"/>
      <c r="M44" s="161"/>
      <c r="N44" s="161"/>
      <c r="O44" s="161"/>
      <c r="P44" s="161"/>
      <c r="Q44" s="161"/>
      <c r="R44" s="161"/>
      <c r="S44" s="161"/>
      <c r="T44" s="162"/>
      <c r="U44" s="162"/>
      <c r="V44" s="162"/>
      <c r="W44" s="162"/>
      <c r="X44" s="162"/>
      <c r="Y44" s="162"/>
      <c r="Z44" s="162"/>
      <c r="AA44" s="162"/>
      <c r="AB44" s="162"/>
      <c r="AC44" s="162"/>
    </row>
    <row r="45" spans="1:29" s="163" customFormat="1" ht="216.75">
      <c r="A45" s="157" t="s">
        <v>193</v>
      </c>
      <c r="B45" s="157" t="s">
        <v>192</v>
      </c>
      <c r="C45" s="158" t="s">
        <v>187</v>
      </c>
      <c r="D45" s="158">
        <v>1</v>
      </c>
      <c r="E45" s="164">
        <v>2646000</v>
      </c>
      <c r="F45" s="160">
        <v>10</v>
      </c>
      <c r="G45" s="40">
        <f t="shared" si="0"/>
        <v>26565840</v>
      </c>
      <c r="H45" s="161"/>
      <c r="I45" s="161"/>
      <c r="J45" s="161"/>
      <c r="K45" s="161"/>
      <c r="L45" s="161"/>
      <c r="M45" s="161"/>
      <c r="N45" s="161"/>
      <c r="O45" s="161"/>
      <c r="P45" s="161"/>
      <c r="Q45" s="161"/>
      <c r="R45" s="161"/>
      <c r="S45" s="161"/>
      <c r="T45" s="162"/>
      <c r="U45" s="162"/>
      <c r="V45" s="162"/>
      <c r="W45" s="162"/>
      <c r="X45" s="162"/>
      <c r="Y45" s="162"/>
      <c r="Z45" s="162"/>
      <c r="AA45" s="162"/>
      <c r="AB45" s="162"/>
      <c r="AC45" s="162"/>
    </row>
    <row r="46" spans="1:29" s="163" customFormat="1" ht="216.75">
      <c r="A46" s="157" t="s">
        <v>195</v>
      </c>
      <c r="B46" s="157" t="s">
        <v>192</v>
      </c>
      <c r="C46" s="158" t="s">
        <v>187</v>
      </c>
      <c r="D46" s="158">
        <v>1</v>
      </c>
      <c r="E46" s="164">
        <v>3301200</v>
      </c>
      <c r="F46" s="160">
        <v>10</v>
      </c>
      <c r="G46" s="40">
        <f t="shared" si="0"/>
        <v>33144048</v>
      </c>
      <c r="H46" s="161"/>
      <c r="I46" s="161"/>
      <c r="J46" s="161"/>
      <c r="K46" s="161"/>
      <c r="L46" s="161"/>
      <c r="M46" s="161"/>
      <c r="N46" s="161"/>
      <c r="O46" s="161"/>
      <c r="P46" s="161"/>
      <c r="Q46" s="161"/>
      <c r="R46" s="161"/>
      <c r="S46" s="161"/>
      <c r="T46" s="162"/>
      <c r="U46" s="162"/>
      <c r="V46" s="162"/>
      <c r="W46" s="162"/>
      <c r="X46" s="162"/>
      <c r="Y46" s="162"/>
      <c r="Z46" s="162"/>
      <c r="AA46" s="162"/>
      <c r="AB46" s="162"/>
      <c r="AC46" s="162"/>
    </row>
    <row r="47" spans="1:29" s="163" customFormat="1" ht="216.75">
      <c r="A47" s="157" t="s">
        <v>193</v>
      </c>
      <c r="B47" s="157" t="s">
        <v>192</v>
      </c>
      <c r="C47" s="158" t="s">
        <v>187</v>
      </c>
      <c r="D47" s="158">
        <v>1</v>
      </c>
      <c r="E47" s="164">
        <v>2646000</v>
      </c>
      <c r="F47" s="160">
        <v>10</v>
      </c>
      <c r="G47" s="40">
        <f t="shared" si="0"/>
        <v>26565840</v>
      </c>
      <c r="H47" s="161"/>
      <c r="I47" s="161"/>
      <c r="J47" s="161"/>
      <c r="K47" s="161"/>
      <c r="L47" s="161"/>
      <c r="M47" s="161"/>
      <c r="N47" s="161"/>
      <c r="O47" s="161"/>
      <c r="P47" s="161"/>
      <c r="Q47" s="161"/>
      <c r="R47" s="161"/>
      <c r="S47" s="161"/>
      <c r="T47" s="162"/>
      <c r="U47" s="162"/>
      <c r="V47" s="162"/>
      <c r="W47" s="162"/>
      <c r="X47" s="162"/>
      <c r="Y47" s="162"/>
      <c r="Z47" s="162"/>
      <c r="AA47" s="162"/>
      <c r="AB47" s="162"/>
      <c r="AC47" s="162"/>
    </row>
    <row r="48" spans="1:29" s="163" customFormat="1" ht="216.75">
      <c r="A48" s="157" t="s">
        <v>193</v>
      </c>
      <c r="B48" s="157" t="s">
        <v>192</v>
      </c>
      <c r="C48" s="158" t="s">
        <v>187</v>
      </c>
      <c r="D48" s="158">
        <v>1</v>
      </c>
      <c r="E48" s="164">
        <v>2646000</v>
      </c>
      <c r="F48" s="160">
        <v>10</v>
      </c>
      <c r="G48" s="40">
        <f t="shared" si="0"/>
        <v>26565840</v>
      </c>
      <c r="H48" s="161"/>
      <c r="I48" s="161"/>
      <c r="J48" s="161"/>
      <c r="K48" s="161"/>
      <c r="L48" s="161"/>
      <c r="M48" s="161"/>
      <c r="N48" s="161"/>
      <c r="O48" s="161"/>
      <c r="P48" s="161"/>
      <c r="Q48" s="161"/>
      <c r="R48" s="161"/>
      <c r="S48" s="161"/>
      <c r="T48" s="162"/>
      <c r="U48" s="162"/>
      <c r="V48" s="162"/>
      <c r="W48" s="162"/>
      <c r="X48" s="162"/>
      <c r="Y48" s="162"/>
      <c r="Z48" s="162"/>
      <c r="AA48" s="162"/>
      <c r="AB48" s="162"/>
      <c r="AC48" s="162"/>
    </row>
    <row r="49" spans="1:29" s="163" customFormat="1" ht="216.75">
      <c r="A49" s="157" t="s">
        <v>193</v>
      </c>
      <c r="B49" s="157" t="s">
        <v>192</v>
      </c>
      <c r="C49" s="158" t="s">
        <v>187</v>
      </c>
      <c r="D49" s="158">
        <v>1</v>
      </c>
      <c r="E49" s="164">
        <v>2646000</v>
      </c>
      <c r="F49" s="160">
        <v>10</v>
      </c>
      <c r="G49" s="40">
        <f t="shared" si="0"/>
        <v>26565840</v>
      </c>
      <c r="H49" s="161"/>
      <c r="I49" s="161"/>
      <c r="J49" s="161"/>
      <c r="K49" s="161"/>
      <c r="L49" s="161"/>
      <c r="M49" s="161"/>
      <c r="N49" s="161"/>
      <c r="O49" s="161"/>
      <c r="P49" s="161"/>
      <c r="Q49" s="161"/>
      <c r="R49" s="161"/>
      <c r="S49" s="161"/>
      <c r="T49" s="162"/>
      <c r="U49" s="162"/>
      <c r="V49" s="162"/>
      <c r="W49" s="162"/>
      <c r="X49" s="162"/>
      <c r="Y49" s="162"/>
      <c r="Z49" s="162"/>
      <c r="AA49" s="162"/>
      <c r="AB49" s="162"/>
      <c r="AC49" s="162"/>
    </row>
    <row r="50" spans="1:29" s="163" customFormat="1" ht="216.75">
      <c r="A50" s="157" t="s">
        <v>193</v>
      </c>
      <c r="B50" s="157" t="s">
        <v>192</v>
      </c>
      <c r="C50" s="158" t="s">
        <v>187</v>
      </c>
      <c r="D50" s="158">
        <v>1</v>
      </c>
      <c r="E50" s="164">
        <v>2646000</v>
      </c>
      <c r="F50" s="160">
        <v>10</v>
      </c>
      <c r="G50" s="40">
        <f t="shared" si="0"/>
        <v>26565840</v>
      </c>
      <c r="H50" s="161"/>
      <c r="I50" s="161"/>
      <c r="J50" s="161"/>
      <c r="K50" s="161"/>
      <c r="L50" s="161"/>
      <c r="M50" s="161"/>
      <c r="N50" s="161"/>
      <c r="O50" s="161"/>
      <c r="P50" s="161"/>
      <c r="Q50" s="161"/>
      <c r="R50" s="161"/>
      <c r="S50" s="161"/>
      <c r="T50" s="162"/>
      <c r="U50" s="162"/>
      <c r="V50" s="162"/>
      <c r="W50" s="162"/>
      <c r="X50" s="162"/>
      <c r="Y50" s="162"/>
      <c r="Z50" s="162"/>
      <c r="AA50" s="162"/>
      <c r="AB50" s="162"/>
      <c r="AC50" s="162"/>
    </row>
    <row r="51" spans="1:29" s="163" customFormat="1" ht="216.75">
      <c r="A51" s="157" t="s">
        <v>193</v>
      </c>
      <c r="B51" s="157" t="s">
        <v>192</v>
      </c>
      <c r="C51" s="158" t="s">
        <v>187</v>
      </c>
      <c r="D51" s="158">
        <v>1</v>
      </c>
      <c r="E51" s="164">
        <v>2646000</v>
      </c>
      <c r="F51" s="160">
        <v>10</v>
      </c>
      <c r="G51" s="40">
        <f t="shared" si="0"/>
        <v>26565840</v>
      </c>
      <c r="H51" s="161"/>
      <c r="I51" s="161"/>
      <c r="J51" s="161"/>
      <c r="K51" s="161"/>
      <c r="L51" s="161"/>
      <c r="M51" s="161"/>
      <c r="N51" s="161"/>
      <c r="O51" s="161"/>
      <c r="P51" s="161"/>
      <c r="Q51" s="161"/>
      <c r="R51" s="161"/>
      <c r="S51" s="161"/>
      <c r="T51" s="162"/>
      <c r="U51" s="162"/>
      <c r="V51" s="162"/>
      <c r="W51" s="162"/>
      <c r="X51" s="162"/>
      <c r="Y51" s="162"/>
      <c r="Z51" s="162"/>
      <c r="AA51" s="162"/>
      <c r="AB51" s="162"/>
      <c r="AC51" s="162"/>
    </row>
    <row r="52" spans="1:29" s="163" customFormat="1" ht="216.75">
      <c r="A52" s="157" t="s">
        <v>190</v>
      </c>
      <c r="B52" s="157" t="s">
        <v>182</v>
      </c>
      <c r="C52" s="158" t="s">
        <v>189</v>
      </c>
      <c r="D52" s="158">
        <v>1</v>
      </c>
      <c r="E52" s="164">
        <v>3997350</v>
      </c>
      <c r="F52" s="160">
        <v>10</v>
      </c>
      <c r="G52" s="40">
        <f t="shared" si="0"/>
        <v>40133394</v>
      </c>
      <c r="H52" s="161"/>
      <c r="I52" s="161"/>
      <c r="J52" s="161"/>
      <c r="K52" s="161"/>
      <c r="L52" s="161"/>
      <c r="M52" s="161"/>
      <c r="N52" s="161"/>
      <c r="O52" s="161"/>
      <c r="P52" s="161"/>
      <c r="Q52" s="161"/>
      <c r="R52" s="161"/>
      <c r="S52" s="161"/>
      <c r="T52" s="162"/>
      <c r="U52" s="162"/>
      <c r="V52" s="162"/>
      <c r="W52" s="162"/>
      <c r="X52" s="162"/>
      <c r="Y52" s="162"/>
      <c r="Z52" s="162"/>
      <c r="AA52" s="162"/>
      <c r="AB52" s="162"/>
      <c r="AC52" s="162"/>
    </row>
    <row r="53" spans="1:29" s="163" customFormat="1" ht="216.75">
      <c r="A53" s="157" t="s">
        <v>190</v>
      </c>
      <c r="B53" s="157" t="s">
        <v>182</v>
      </c>
      <c r="C53" s="158" t="s">
        <v>189</v>
      </c>
      <c r="D53" s="158">
        <v>1</v>
      </c>
      <c r="E53" s="164">
        <v>3997350</v>
      </c>
      <c r="F53" s="160">
        <v>10</v>
      </c>
      <c r="G53" s="40">
        <f t="shared" si="0"/>
        <v>40133394</v>
      </c>
      <c r="H53" s="161"/>
      <c r="I53" s="161"/>
      <c r="J53" s="161"/>
      <c r="K53" s="161"/>
      <c r="L53" s="161"/>
      <c r="M53" s="161"/>
      <c r="N53" s="161"/>
      <c r="O53" s="161"/>
      <c r="P53" s="161"/>
      <c r="Q53" s="161"/>
      <c r="R53" s="161"/>
      <c r="S53" s="161"/>
      <c r="T53" s="162"/>
      <c r="U53" s="162"/>
      <c r="V53" s="162"/>
      <c r="W53" s="162"/>
      <c r="X53" s="162"/>
      <c r="Y53" s="162"/>
      <c r="Z53" s="162"/>
      <c r="AA53" s="162"/>
      <c r="AB53" s="162"/>
      <c r="AC53" s="162"/>
    </row>
    <row r="54" spans="1:29" s="163" customFormat="1" ht="216.75">
      <c r="A54" s="157" t="s">
        <v>196</v>
      </c>
      <c r="B54" s="157" t="s">
        <v>192</v>
      </c>
      <c r="C54" s="158" t="s">
        <v>187</v>
      </c>
      <c r="D54" s="158">
        <v>1</v>
      </c>
      <c r="E54" s="164">
        <v>2646000</v>
      </c>
      <c r="F54" s="160">
        <v>10</v>
      </c>
      <c r="G54" s="40">
        <f t="shared" si="0"/>
        <v>26565840</v>
      </c>
      <c r="H54" s="161"/>
      <c r="I54" s="161"/>
      <c r="J54" s="161"/>
      <c r="K54" s="161"/>
      <c r="L54" s="161"/>
      <c r="M54" s="161"/>
      <c r="N54" s="161"/>
      <c r="O54" s="161"/>
      <c r="P54" s="161"/>
      <c r="Q54" s="161"/>
      <c r="R54" s="161"/>
      <c r="S54" s="161"/>
      <c r="T54" s="162"/>
      <c r="U54" s="162"/>
      <c r="V54" s="162"/>
      <c r="W54" s="162"/>
      <c r="X54" s="162"/>
      <c r="Y54" s="162"/>
      <c r="Z54" s="162"/>
      <c r="AA54" s="162"/>
      <c r="AB54" s="162"/>
      <c r="AC54" s="162"/>
    </row>
    <row r="55" spans="1:29" s="163" customFormat="1" ht="216.75">
      <c r="A55" s="157" t="s">
        <v>197</v>
      </c>
      <c r="B55" s="157" t="s">
        <v>192</v>
      </c>
      <c r="C55" s="158" t="s">
        <v>187</v>
      </c>
      <c r="D55" s="158">
        <v>1</v>
      </c>
      <c r="E55" s="165">
        <v>2646000</v>
      </c>
      <c r="F55" s="160">
        <v>10</v>
      </c>
      <c r="G55" s="40">
        <f t="shared" si="0"/>
        <v>26565840</v>
      </c>
      <c r="H55" s="161"/>
      <c r="I55" s="161"/>
      <c r="J55" s="161"/>
      <c r="K55" s="161"/>
      <c r="L55" s="161"/>
      <c r="M55" s="161"/>
      <c r="N55" s="161"/>
      <c r="O55" s="161"/>
      <c r="P55" s="161"/>
      <c r="Q55" s="161"/>
      <c r="R55" s="161"/>
      <c r="S55" s="161"/>
      <c r="T55" s="162"/>
      <c r="U55" s="162"/>
      <c r="V55" s="162"/>
      <c r="W55" s="162"/>
      <c r="X55" s="162"/>
      <c r="Y55" s="162"/>
      <c r="Z55" s="162"/>
      <c r="AA55" s="162"/>
      <c r="AB55" s="162"/>
      <c r="AC55" s="162"/>
    </row>
    <row r="56" spans="1:29" s="163" customFormat="1" ht="216.75">
      <c r="A56" s="157" t="s">
        <v>190</v>
      </c>
      <c r="B56" s="157" t="s">
        <v>182</v>
      </c>
      <c r="C56" s="158" t="s">
        <v>189</v>
      </c>
      <c r="D56" s="158">
        <v>1</v>
      </c>
      <c r="E56" s="164">
        <v>3997350</v>
      </c>
      <c r="F56" s="160">
        <v>12</v>
      </c>
      <c r="G56" s="40">
        <f t="shared" si="0"/>
        <v>48160073</v>
      </c>
      <c r="H56" s="161"/>
      <c r="I56" s="161"/>
      <c r="J56" s="161"/>
      <c r="K56" s="161"/>
      <c r="L56" s="161"/>
      <c r="M56" s="161"/>
      <c r="N56" s="161"/>
      <c r="O56" s="161"/>
      <c r="P56" s="161"/>
      <c r="Q56" s="161"/>
      <c r="R56" s="161"/>
      <c r="S56" s="161"/>
      <c r="T56" s="162"/>
      <c r="U56" s="162"/>
      <c r="V56" s="162"/>
      <c r="W56" s="162"/>
      <c r="X56" s="162"/>
      <c r="Y56" s="162"/>
      <c r="Z56" s="162"/>
      <c r="AA56" s="162"/>
      <c r="AB56" s="162"/>
      <c r="AC56" s="162"/>
    </row>
    <row r="57" spans="1:29" s="163" customFormat="1" ht="216.75">
      <c r="A57" s="157" t="s">
        <v>183</v>
      </c>
      <c r="B57" s="157" t="s">
        <v>182</v>
      </c>
      <c r="C57" s="158" t="s">
        <v>184</v>
      </c>
      <c r="D57" s="158">
        <v>1</v>
      </c>
      <c r="E57" s="164">
        <v>3342150</v>
      </c>
      <c r="F57" s="160">
        <v>12</v>
      </c>
      <c r="G57" s="40">
        <f t="shared" si="0"/>
        <v>40266223</v>
      </c>
      <c r="H57" s="161"/>
      <c r="I57" s="161"/>
      <c r="J57" s="161"/>
      <c r="K57" s="161"/>
      <c r="L57" s="161"/>
      <c r="M57" s="161"/>
      <c r="N57" s="161"/>
      <c r="O57" s="161"/>
      <c r="P57" s="161"/>
      <c r="Q57" s="161"/>
      <c r="R57" s="161"/>
      <c r="S57" s="161"/>
      <c r="T57" s="162"/>
      <c r="U57" s="162"/>
      <c r="V57" s="162"/>
      <c r="W57" s="162"/>
      <c r="X57" s="162"/>
      <c r="Y57" s="162"/>
      <c r="Z57" s="162"/>
      <c r="AA57" s="162"/>
      <c r="AB57" s="162"/>
      <c r="AC57" s="162"/>
    </row>
    <row r="58" spans="1:29" s="163" customFormat="1" ht="216.75">
      <c r="A58" s="157" t="s">
        <v>190</v>
      </c>
      <c r="B58" s="157" t="s">
        <v>182</v>
      </c>
      <c r="C58" s="158" t="s">
        <v>189</v>
      </c>
      <c r="D58" s="158">
        <v>1</v>
      </c>
      <c r="E58" s="164">
        <v>3997350</v>
      </c>
      <c r="F58" s="160">
        <v>10</v>
      </c>
      <c r="G58" s="40">
        <f t="shared" si="0"/>
        <v>40133394</v>
      </c>
      <c r="H58" s="161"/>
      <c r="I58" s="161"/>
      <c r="J58" s="161"/>
      <c r="K58" s="161"/>
      <c r="L58" s="161"/>
      <c r="M58" s="161"/>
      <c r="N58" s="161"/>
      <c r="O58" s="161"/>
      <c r="P58" s="161"/>
      <c r="Q58" s="161"/>
      <c r="R58" s="161"/>
      <c r="S58" s="161"/>
      <c r="T58" s="162"/>
      <c r="U58" s="162"/>
      <c r="V58" s="162"/>
      <c r="W58" s="162"/>
      <c r="X58" s="162"/>
      <c r="Y58" s="162"/>
      <c r="Z58" s="162"/>
      <c r="AA58" s="162"/>
      <c r="AB58" s="162"/>
      <c r="AC58" s="162"/>
    </row>
    <row r="59" spans="1:29" s="163" customFormat="1" ht="216.75">
      <c r="A59" s="157" t="s">
        <v>190</v>
      </c>
      <c r="B59" s="157" t="s">
        <v>182</v>
      </c>
      <c r="C59" s="158" t="s">
        <v>189</v>
      </c>
      <c r="D59" s="158">
        <v>1</v>
      </c>
      <c r="E59" s="164">
        <v>3997350</v>
      </c>
      <c r="F59" s="160">
        <v>10</v>
      </c>
      <c r="G59" s="40">
        <f t="shared" si="0"/>
        <v>40133394</v>
      </c>
      <c r="H59" s="161"/>
      <c r="I59" s="161"/>
      <c r="J59" s="161"/>
      <c r="K59" s="161"/>
      <c r="L59" s="161"/>
      <c r="M59" s="161"/>
      <c r="N59" s="161"/>
      <c r="O59" s="161"/>
      <c r="P59" s="161"/>
      <c r="Q59" s="161"/>
      <c r="R59" s="161"/>
      <c r="S59" s="161"/>
      <c r="T59" s="162"/>
      <c r="U59" s="162"/>
      <c r="V59" s="162"/>
      <c r="W59" s="162"/>
      <c r="X59" s="162"/>
      <c r="Y59" s="162"/>
      <c r="Z59" s="162"/>
      <c r="AA59" s="162"/>
      <c r="AB59" s="162"/>
      <c r="AC59" s="162"/>
    </row>
    <row r="60" spans="1:29" s="163" customFormat="1" ht="216.75">
      <c r="A60" s="157" t="s">
        <v>198</v>
      </c>
      <c r="B60" s="157" t="s">
        <v>182</v>
      </c>
      <c r="C60" s="158" t="s">
        <v>189</v>
      </c>
      <c r="D60" s="158">
        <v>1</v>
      </c>
      <c r="E60" s="164">
        <v>3997350</v>
      </c>
      <c r="F60" s="160">
        <v>10</v>
      </c>
      <c r="G60" s="40">
        <f t="shared" si="0"/>
        <v>40133394</v>
      </c>
      <c r="H60" s="161"/>
      <c r="I60" s="161"/>
      <c r="J60" s="161"/>
      <c r="K60" s="161"/>
      <c r="L60" s="161"/>
      <c r="M60" s="161"/>
      <c r="N60" s="161"/>
      <c r="O60" s="161"/>
      <c r="P60" s="161"/>
      <c r="Q60" s="161"/>
      <c r="R60" s="161"/>
      <c r="S60" s="161"/>
      <c r="T60" s="162"/>
      <c r="U60" s="162"/>
      <c r="V60" s="162"/>
      <c r="W60" s="162"/>
      <c r="X60" s="162"/>
      <c r="Y60" s="162"/>
      <c r="Z60" s="162"/>
      <c r="AA60" s="162"/>
      <c r="AB60" s="162"/>
      <c r="AC60" s="162"/>
    </row>
    <row r="61" spans="1:29" s="163" customFormat="1" ht="216.75">
      <c r="A61" s="157" t="s">
        <v>190</v>
      </c>
      <c r="B61" s="157" t="s">
        <v>182</v>
      </c>
      <c r="C61" s="158" t="s">
        <v>184</v>
      </c>
      <c r="D61" s="158">
        <v>1</v>
      </c>
      <c r="E61" s="164">
        <v>3342150</v>
      </c>
      <c r="F61" s="160">
        <v>10</v>
      </c>
      <c r="G61" s="40">
        <f t="shared" si="0"/>
        <v>33555186</v>
      </c>
      <c r="H61" s="161"/>
      <c r="I61" s="161"/>
      <c r="J61" s="161"/>
      <c r="K61" s="161"/>
      <c r="L61" s="161"/>
      <c r="M61" s="161"/>
      <c r="N61" s="161"/>
      <c r="O61" s="161"/>
      <c r="P61" s="161"/>
      <c r="Q61" s="161"/>
      <c r="R61" s="161"/>
      <c r="S61" s="161"/>
      <c r="T61" s="162"/>
      <c r="U61" s="162"/>
      <c r="V61" s="162"/>
      <c r="W61" s="162"/>
      <c r="X61" s="162"/>
      <c r="Y61" s="162"/>
      <c r="Z61" s="162"/>
      <c r="AA61" s="162"/>
      <c r="AB61" s="162"/>
      <c r="AC61" s="162"/>
    </row>
    <row r="62" spans="1:29" s="163" customFormat="1" ht="216.75">
      <c r="A62" s="157" t="s">
        <v>190</v>
      </c>
      <c r="B62" s="157" t="s">
        <v>182</v>
      </c>
      <c r="C62" s="158" t="s">
        <v>189</v>
      </c>
      <c r="D62" s="158">
        <v>1</v>
      </c>
      <c r="E62" s="164">
        <v>3997350</v>
      </c>
      <c r="F62" s="160">
        <v>12</v>
      </c>
      <c r="G62" s="40">
        <f t="shared" si="0"/>
        <v>48160073</v>
      </c>
      <c r="H62" s="161"/>
      <c r="I62" s="161"/>
      <c r="J62" s="161"/>
      <c r="K62" s="161"/>
      <c r="L62" s="161"/>
      <c r="M62" s="161"/>
      <c r="N62" s="161"/>
      <c r="O62" s="161"/>
      <c r="P62" s="161"/>
      <c r="Q62" s="161"/>
      <c r="R62" s="161"/>
      <c r="S62" s="161"/>
      <c r="T62" s="162"/>
      <c r="U62" s="162"/>
      <c r="V62" s="162"/>
      <c r="W62" s="162"/>
      <c r="X62" s="162"/>
      <c r="Y62" s="162"/>
      <c r="Z62" s="162"/>
      <c r="AA62" s="162"/>
      <c r="AB62" s="162"/>
      <c r="AC62" s="162"/>
    </row>
    <row r="63" spans="1:19" ht="13.5" thickBot="1">
      <c r="A63" s="311" t="s">
        <v>29</v>
      </c>
      <c r="B63" s="312"/>
      <c r="C63" s="312"/>
      <c r="D63" s="312"/>
      <c r="E63" s="312"/>
      <c r="F63" s="313"/>
      <c r="G63" s="42">
        <f>SUM(G21:G62)</f>
        <v>1666626068</v>
      </c>
      <c r="H63" s="314"/>
      <c r="I63" s="315"/>
      <c r="J63" s="315"/>
      <c r="K63" s="315"/>
      <c r="L63" s="315"/>
      <c r="M63" s="315"/>
      <c r="N63" s="315"/>
      <c r="O63" s="315"/>
      <c r="P63" s="315"/>
      <c r="Q63" s="315"/>
      <c r="R63" s="315"/>
      <c r="S63" s="316"/>
    </row>
    <row r="64" spans="1:19" ht="18" customHeight="1" thickBot="1">
      <c r="A64" s="343" t="s">
        <v>30</v>
      </c>
      <c r="B64" s="344"/>
      <c r="C64" s="344"/>
      <c r="D64" s="344"/>
      <c r="E64" s="344"/>
      <c r="F64" s="344"/>
      <c r="G64" s="344"/>
      <c r="H64" s="166"/>
      <c r="I64" s="166"/>
      <c r="J64" s="166"/>
      <c r="K64" s="166"/>
      <c r="L64" s="166"/>
      <c r="M64" s="166"/>
      <c r="N64" s="166"/>
      <c r="O64" s="166"/>
      <c r="P64" s="166"/>
      <c r="Q64" s="166"/>
      <c r="R64" s="166"/>
      <c r="S64" s="167"/>
    </row>
    <row r="65" spans="1:19" s="168" customFormat="1" ht="16.5" customHeight="1">
      <c r="A65" s="328" t="s">
        <v>31</v>
      </c>
      <c r="B65" s="329"/>
      <c r="C65" s="330"/>
      <c r="D65" s="303" t="s">
        <v>32</v>
      </c>
      <c r="E65" s="334" t="s">
        <v>17</v>
      </c>
      <c r="F65" s="302" t="s">
        <v>33</v>
      </c>
      <c r="G65" s="303" t="s">
        <v>20</v>
      </c>
      <c r="H65" s="336" t="s">
        <v>21</v>
      </c>
      <c r="I65" s="337"/>
      <c r="J65" s="337"/>
      <c r="K65" s="337"/>
      <c r="L65" s="337"/>
      <c r="M65" s="337"/>
      <c r="N65" s="337"/>
      <c r="O65" s="337"/>
      <c r="P65" s="337"/>
      <c r="Q65" s="337"/>
      <c r="R65" s="337"/>
      <c r="S65" s="338"/>
    </row>
    <row r="66" spans="1:19" s="136" customFormat="1" ht="14.25" customHeight="1">
      <c r="A66" s="331"/>
      <c r="B66" s="332"/>
      <c r="C66" s="333"/>
      <c r="D66" s="304"/>
      <c r="E66" s="335"/>
      <c r="F66" s="301"/>
      <c r="G66" s="304"/>
      <c r="H66" s="137" t="s">
        <v>22</v>
      </c>
      <c r="I66" s="137" t="s">
        <v>58</v>
      </c>
      <c r="J66" s="137" t="s">
        <v>23</v>
      </c>
      <c r="K66" s="137" t="s">
        <v>24</v>
      </c>
      <c r="L66" s="137" t="s">
        <v>25</v>
      </c>
      <c r="M66" s="137" t="s">
        <v>26</v>
      </c>
      <c r="N66" s="137" t="s">
        <v>27</v>
      </c>
      <c r="O66" s="137" t="s">
        <v>28</v>
      </c>
      <c r="P66" s="137" t="s">
        <v>54</v>
      </c>
      <c r="Q66" s="137" t="s">
        <v>55</v>
      </c>
      <c r="R66" s="137" t="s">
        <v>56</v>
      </c>
      <c r="S66" s="138" t="s">
        <v>57</v>
      </c>
    </row>
    <row r="67" spans="1:19" s="139" customFormat="1" ht="12.75" customHeight="1">
      <c r="A67" s="339" t="s">
        <v>153</v>
      </c>
      <c r="B67" s="340"/>
      <c r="C67" s="340"/>
      <c r="D67" s="112" t="s">
        <v>154</v>
      </c>
      <c r="E67" s="112">
        <v>1</v>
      </c>
      <c r="F67" s="9">
        <v>6246046.36943822</v>
      </c>
      <c r="G67" s="169">
        <f>F67</f>
        <v>6246046.36943822</v>
      </c>
      <c r="H67" s="137"/>
      <c r="I67" s="137"/>
      <c r="J67" s="137"/>
      <c r="K67" s="137"/>
      <c r="L67" s="137" t="s">
        <v>155</v>
      </c>
      <c r="M67" s="137" t="s">
        <v>155</v>
      </c>
      <c r="N67" s="137" t="s">
        <v>155</v>
      </c>
      <c r="O67" s="137" t="s">
        <v>155</v>
      </c>
      <c r="P67" s="137"/>
      <c r="Q67" s="137"/>
      <c r="R67" s="137"/>
      <c r="S67" s="138"/>
    </row>
    <row r="68" spans="1:19" s="139" customFormat="1" ht="12.75" customHeight="1">
      <c r="A68" s="339" t="s">
        <v>199</v>
      </c>
      <c r="B68" s="340"/>
      <c r="C68" s="340"/>
      <c r="D68" s="112" t="s">
        <v>154</v>
      </c>
      <c r="E68" s="112">
        <v>1</v>
      </c>
      <c r="F68" s="169">
        <f>32860449-30614</f>
        <v>32829835</v>
      </c>
      <c r="G68" s="169">
        <f>F68</f>
        <v>32829835</v>
      </c>
      <c r="H68" s="137"/>
      <c r="I68" s="137"/>
      <c r="J68" s="137"/>
      <c r="K68" s="137"/>
      <c r="L68" s="137"/>
      <c r="M68" s="137"/>
      <c r="N68" s="137"/>
      <c r="O68" s="137"/>
      <c r="P68" s="137"/>
      <c r="Q68" s="137"/>
      <c r="R68" s="137"/>
      <c r="S68" s="138"/>
    </row>
    <row r="69" spans="1:19" s="139" customFormat="1" ht="12.75" customHeight="1">
      <c r="A69" s="339" t="s">
        <v>200</v>
      </c>
      <c r="B69" s="340"/>
      <c r="C69" s="340"/>
      <c r="D69" s="112" t="s">
        <v>154</v>
      </c>
      <c r="E69" s="112">
        <v>1</v>
      </c>
      <c r="F69" s="169">
        <v>20000000</v>
      </c>
      <c r="G69" s="169">
        <f>F69</f>
        <v>20000000</v>
      </c>
      <c r="H69" s="137"/>
      <c r="I69" s="137"/>
      <c r="J69" s="137"/>
      <c r="K69" s="137"/>
      <c r="L69" s="137"/>
      <c r="M69" s="137"/>
      <c r="N69" s="137"/>
      <c r="O69" s="137"/>
      <c r="P69" s="137"/>
      <c r="Q69" s="137"/>
      <c r="R69" s="137"/>
      <c r="S69" s="138"/>
    </row>
    <row r="70" spans="1:19" s="139" customFormat="1" ht="12.75" customHeight="1">
      <c r="A70" s="170"/>
      <c r="B70" s="171"/>
      <c r="C70" s="171"/>
      <c r="D70" s="172"/>
      <c r="E70" s="172"/>
      <c r="F70" s="128"/>
      <c r="G70" s="40"/>
      <c r="H70" s="137"/>
      <c r="I70" s="137"/>
      <c r="J70" s="137"/>
      <c r="K70" s="137"/>
      <c r="L70" s="137"/>
      <c r="M70" s="137"/>
      <c r="N70" s="137"/>
      <c r="O70" s="137"/>
      <c r="P70" s="137"/>
      <c r="Q70" s="137"/>
      <c r="R70" s="137"/>
      <c r="S70" s="138"/>
    </row>
    <row r="71" spans="1:19" ht="12.75" customHeight="1" thickBot="1">
      <c r="A71" s="311" t="s">
        <v>29</v>
      </c>
      <c r="B71" s="312"/>
      <c r="C71" s="312"/>
      <c r="D71" s="312"/>
      <c r="E71" s="312"/>
      <c r="F71" s="313"/>
      <c r="G71" s="42">
        <f>SUM(G67:G70)</f>
        <v>59075881.369438216</v>
      </c>
      <c r="H71" s="173"/>
      <c r="I71" s="174"/>
      <c r="J71" s="174"/>
      <c r="K71" s="174"/>
      <c r="L71" s="174"/>
      <c r="M71" s="174"/>
      <c r="N71" s="175"/>
      <c r="O71" s="176"/>
      <c r="P71" s="176"/>
      <c r="Q71" s="176"/>
      <c r="R71" s="176"/>
      <c r="S71" s="177"/>
    </row>
    <row r="72" spans="1:19" ht="18.75" customHeight="1" thickBot="1">
      <c r="A72" s="341" t="s">
        <v>34</v>
      </c>
      <c r="B72" s="342"/>
      <c r="C72" s="342"/>
      <c r="D72" s="342"/>
      <c r="E72" s="342"/>
      <c r="F72" s="342"/>
      <c r="G72" s="342"/>
      <c r="H72" s="314"/>
      <c r="I72" s="315"/>
      <c r="J72" s="315"/>
      <c r="K72" s="315"/>
      <c r="L72" s="315"/>
      <c r="M72" s="315"/>
      <c r="N72" s="315"/>
      <c r="O72" s="166"/>
      <c r="P72" s="166"/>
      <c r="Q72" s="166"/>
      <c r="R72" s="166"/>
      <c r="S72" s="167"/>
    </row>
    <row r="73" spans="1:19" ht="12.75">
      <c r="A73" s="178"/>
      <c r="B73" s="179"/>
      <c r="C73" s="180"/>
      <c r="D73" s="43"/>
      <c r="E73" s="44"/>
      <c r="F73" s="181"/>
      <c r="G73" s="44"/>
      <c r="H73" s="182"/>
      <c r="I73" s="182"/>
      <c r="J73" s="182"/>
      <c r="K73" s="182"/>
      <c r="L73" s="182"/>
      <c r="M73" s="182"/>
      <c r="N73" s="182"/>
      <c r="O73" s="182"/>
      <c r="P73" s="182"/>
      <c r="Q73" s="182"/>
      <c r="R73" s="182"/>
      <c r="S73" s="183"/>
    </row>
    <row r="74" spans="1:19" s="136" customFormat="1" ht="15.75" customHeight="1">
      <c r="A74" s="328" t="s">
        <v>31</v>
      </c>
      <c r="B74" s="329"/>
      <c r="C74" s="330"/>
      <c r="D74" s="303" t="s">
        <v>32</v>
      </c>
      <c r="E74" s="334" t="s">
        <v>17</v>
      </c>
      <c r="F74" s="302" t="s">
        <v>33</v>
      </c>
      <c r="G74" s="303" t="s">
        <v>20</v>
      </c>
      <c r="H74" s="336" t="s">
        <v>21</v>
      </c>
      <c r="I74" s="337"/>
      <c r="J74" s="337"/>
      <c r="K74" s="337"/>
      <c r="L74" s="337"/>
      <c r="M74" s="337"/>
      <c r="N74" s="337"/>
      <c r="O74" s="337"/>
      <c r="P74" s="337"/>
      <c r="Q74" s="337"/>
      <c r="R74" s="337"/>
      <c r="S74" s="338"/>
    </row>
    <row r="75" spans="1:19" s="139" customFormat="1" ht="13.5" customHeight="1">
      <c r="A75" s="331"/>
      <c r="B75" s="332"/>
      <c r="C75" s="333"/>
      <c r="D75" s="304"/>
      <c r="E75" s="335"/>
      <c r="F75" s="301"/>
      <c r="G75" s="304"/>
      <c r="H75" s="137" t="s">
        <v>22</v>
      </c>
      <c r="I75" s="137" t="s">
        <v>58</v>
      </c>
      <c r="J75" s="137" t="s">
        <v>23</v>
      </c>
      <c r="K75" s="137" t="s">
        <v>24</v>
      </c>
      <c r="L75" s="137" t="s">
        <v>25</v>
      </c>
      <c r="M75" s="137" t="s">
        <v>26</v>
      </c>
      <c r="N75" s="137" t="s">
        <v>27</v>
      </c>
      <c r="O75" s="137" t="s">
        <v>28</v>
      </c>
      <c r="P75" s="137" t="s">
        <v>54</v>
      </c>
      <c r="Q75" s="137" t="s">
        <v>55</v>
      </c>
      <c r="R75" s="137" t="s">
        <v>56</v>
      </c>
      <c r="S75" s="138" t="s">
        <v>57</v>
      </c>
    </row>
    <row r="76" spans="1:19" ht="12.75">
      <c r="A76" s="318"/>
      <c r="B76" s="318"/>
      <c r="C76" s="319"/>
      <c r="D76" s="41"/>
      <c r="E76" s="40"/>
      <c r="F76" s="129"/>
      <c r="G76" s="40"/>
      <c r="H76" s="140"/>
      <c r="I76" s="140"/>
      <c r="J76" s="140"/>
      <c r="K76" s="140"/>
      <c r="L76" s="140"/>
      <c r="M76" s="140"/>
      <c r="N76" s="140"/>
      <c r="O76" s="140"/>
      <c r="P76" s="140"/>
      <c r="Q76" s="140"/>
      <c r="R76" s="140"/>
      <c r="S76" s="142"/>
    </row>
    <row r="77" spans="1:19" ht="12.75">
      <c r="A77" s="318"/>
      <c r="B77" s="318"/>
      <c r="C77" s="319"/>
      <c r="D77" s="41"/>
      <c r="E77" s="40"/>
      <c r="F77" s="129"/>
      <c r="G77" s="40"/>
      <c r="H77" s="140"/>
      <c r="I77" s="140"/>
      <c r="J77" s="140"/>
      <c r="K77" s="140"/>
      <c r="L77" s="140"/>
      <c r="M77" s="140"/>
      <c r="N77" s="140"/>
      <c r="O77" s="140"/>
      <c r="P77" s="140"/>
      <c r="Q77" s="140"/>
      <c r="R77" s="140"/>
      <c r="S77" s="142"/>
    </row>
    <row r="78" spans="1:19" ht="12.75">
      <c r="A78" s="318"/>
      <c r="B78" s="318"/>
      <c r="C78" s="319"/>
      <c r="D78" s="41"/>
      <c r="E78" s="40"/>
      <c r="F78" s="129"/>
      <c r="G78" s="40"/>
      <c r="H78" s="140"/>
      <c r="I78" s="140"/>
      <c r="J78" s="140"/>
      <c r="K78" s="140"/>
      <c r="L78" s="140"/>
      <c r="M78" s="140"/>
      <c r="N78" s="140"/>
      <c r="O78" s="140"/>
      <c r="P78" s="140"/>
      <c r="Q78" s="140"/>
      <c r="R78" s="140"/>
      <c r="S78" s="142"/>
    </row>
    <row r="79" spans="1:19" ht="12.75">
      <c r="A79" s="318"/>
      <c r="B79" s="318"/>
      <c r="C79" s="319"/>
      <c r="D79" s="41"/>
      <c r="E79" s="40"/>
      <c r="F79" s="129"/>
      <c r="G79" s="40"/>
      <c r="H79" s="140"/>
      <c r="I79" s="140"/>
      <c r="J79" s="140"/>
      <c r="K79" s="140"/>
      <c r="L79" s="140"/>
      <c r="M79" s="140"/>
      <c r="N79" s="140"/>
      <c r="O79" s="140"/>
      <c r="P79" s="140"/>
      <c r="Q79" s="140"/>
      <c r="R79" s="140"/>
      <c r="S79" s="142"/>
    </row>
    <row r="80" spans="1:19" ht="13.5" thickBot="1">
      <c r="A80" s="311" t="s">
        <v>29</v>
      </c>
      <c r="B80" s="312"/>
      <c r="C80" s="312"/>
      <c r="D80" s="312"/>
      <c r="E80" s="312"/>
      <c r="F80" s="313"/>
      <c r="G80" s="45">
        <f>SUM(G76:G79)</f>
        <v>0</v>
      </c>
      <c r="H80" s="282"/>
      <c r="I80" s="283"/>
      <c r="J80" s="283"/>
      <c r="K80" s="283"/>
      <c r="L80" s="283"/>
      <c r="M80" s="283"/>
      <c r="N80" s="283"/>
      <c r="O80" s="283"/>
      <c r="P80" s="283"/>
      <c r="Q80" s="283"/>
      <c r="R80" s="283"/>
      <c r="S80" s="327"/>
    </row>
    <row r="81" spans="1:19" ht="21" customHeight="1" thickBot="1">
      <c r="A81" s="184" t="s">
        <v>37</v>
      </c>
      <c r="B81" s="185"/>
      <c r="C81" s="186"/>
      <c r="D81" s="46"/>
      <c r="E81" s="47"/>
      <c r="F81" s="187"/>
      <c r="G81" s="47"/>
      <c r="H81" s="166"/>
      <c r="I81" s="166"/>
      <c r="J81" s="166"/>
      <c r="K81" s="166"/>
      <c r="L81" s="166"/>
      <c r="M81" s="166"/>
      <c r="N81" s="166"/>
      <c r="O81" s="166"/>
      <c r="P81" s="166"/>
      <c r="Q81" s="166"/>
      <c r="R81" s="166"/>
      <c r="S81" s="167"/>
    </row>
    <row r="82" spans="1:19" s="136" customFormat="1" ht="16.5" customHeight="1">
      <c r="A82" s="293" t="s">
        <v>15</v>
      </c>
      <c r="B82" s="294"/>
      <c r="C82" s="295"/>
      <c r="D82" s="299" t="s">
        <v>35</v>
      </c>
      <c r="E82" s="300" t="s">
        <v>17</v>
      </c>
      <c r="F82" s="302" t="s">
        <v>33</v>
      </c>
      <c r="G82" s="303" t="s">
        <v>20</v>
      </c>
      <c r="H82" s="305" t="s">
        <v>21</v>
      </c>
      <c r="I82" s="306"/>
      <c r="J82" s="306"/>
      <c r="K82" s="306"/>
      <c r="L82" s="306"/>
      <c r="M82" s="306"/>
      <c r="N82" s="306"/>
      <c r="O82" s="306"/>
      <c r="P82" s="306"/>
      <c r="Q82" s="306"/>
      <c r="R82" s="306"/>
      <c r="S82" s="307"/>
    </row>
    <row r="83" spans="1:19" s="139" customFormat="1" ht="13.5" customHeight="1">
      <c r="A83" s="296"/>
      <c r="B83" s="297"/>
      <c r="C83" s="298"/>
      <c r="D83" s="299"/>
      <c r="E83" s="301"/>
      <c r="F83" s="301"/>
      <c r="G83" s="304"/>
      <c r="H83" s="137" t="s">
        <v>22</v>
      </c>
      <c r="I83" s="137" t="s">
        <v>58</v>
      </c>
      <c r="J83" s="137" t="s">
        <v>23</v>
      </c>
      <c r="K83" s="137" t="s">
        <v>24</v>
      </c>
      <c r="L83" s="137" t="s">
        <v>25</v>
      </c>
      <c r="M83" s="137" t="s">
        <v>26</v>
      </c>
      <c r="N83" s="137" t="s">
        <v>27</v>
      </c>
      <c r="O83" s="137" t="s">
        <v>28</v>
      </c>
      <c r="P83" s="137" t="s">
        <v>54</v>
      </c>
      <c r="Q83" s="137" t="s">
        <v>55</v>
      </c>
      <c r="R83" s="137" t="s">
        <v>56</v>
      </c>
      <c r="S83" s="138" t="s">
        <v>57</v>
      </c>
    </row>
    <row r="84" spans="1:19" ht="12.75">
      <c r="A84" s="296"/>
      <c r="B84" s="297"/>
      <c r="C84" s="298"/>
      <c r="D84" s="41"/>
      <c r="E84" s="40"/>
      <c r="F84" s="129"/>
      <c r="G84" s="40"/>
      <c r="H84" s="140"/>
      <c r="I84" s="140"/>
      <c r="J84" s="140"/>
      <c r="K84" s="140"/>
      <c r="L84" s="140"/>
      <c r="M84" s="140"/>
      <c r="N84" s="140"/>
      <c r="O84" s="140"/>
      <c r="P84" s="140"/>
      <c r="Q84" s="140"/>
      <c r="R84" s="140"/>
      <c r="S84" s="142"/>
    </row>
    <row r="85" spans="1:19" ht="12.75">
      <c r="A85" s="321"/>
      <c r="B85" s="322"/>
      <c r="C85" s="323"/>
      <c r="D85" s="41"/>
      <c r="E85" s="40"/>
      <c r="F85" s="129"/>
      <c r="G85" s="40"/>
      <c r="H85" s="140"/>
      <c r="I85" s="140"/>
      <c r="J85" s="140"/>
      <c r="K85" s="140"/>
      <c r="L85" s="140"/>
      <c r="M85" s="140"/>
      <c r="N85" s="140"/>
      <c r="O85" s="140"/>
      <c r="P85" s="140"/>
      <c r="Q85" s="140"/>
      <c r="R85" s="140"/>
      <c r="S85" s="142"/>
    </row>
    <row r="86" spans="1:19" ht="12.75">
      <c r="A86" s="321"/>
      <c r="B86" s="322"/>
      <c r="C86" s="323"/>
      <c r="D86" s="41"/>
      <c r="E86" s="40"/>
      <c r="F86" s="129"/>
      <c r="G86" s="40"/>
      <c r="H86" s="140"/>
      <c r="I86" s="140"/>
      <c r="J86" s="140"/>
      <c r="K86" s="140"/>
      <c r="L86" s="140"/>
      <c r="M86" s="140"/>
      <c r="N86" s="140"/>
      <c r="O86" s="140"/>
      <c r="P86" s="140"/>
      <c r="Q86" s="140"/>
      <c r="R86" s="140"/>
      <c r="S86" s="142"/>
    </row>
    <row r="87" spans="1:19" ht="12.75">
      <c r="A87" s="188"/>
      <c r="B87" s="189"/>
      <c r="C87" s="190"/>
      <c r="D87" s="41"/>
      <c r="E87" s="40"/>
      <c r="F87" s="129"/>
      <c r="G87" s="40"/>
      <c r="H87" s="140"/>
      <c r="I87" s="140"/>
      <c r="J87" s="140"/>
      <c r="K87" s="140"/>
      <c r="L87" s="140"/>
      <c r="M87" s="140"/>
      <c r="N87" s="140"/>
      <c r="O87" s="140"/>
      <c r="P87" s="140"/>
      <c r="Q87" s="140"/>
      <c r="R87" s="140"/>
      <c r="S87" s="142"/>
    </row>
    <row r="88" spans="1:19" ht="13.5" thickBot="1">
      <c r="A88" s="311" t="s">
        <v>29</v>
      </c>
      <c r="B88" s="312"/>
      <c r="C88" s="312"/>
      <c r="D88" s="312"/>
      <c r="E88" s="312"/>
      <c r="F88" s="313"/>
      <c r="G88" s="45">
        <f>SUM(G84:G87)</f>
        <v>0</v>
      </c>
      <c r="H88" s="314"/>
      <c r="I88" s="315"/>
      <c r="J88" s="315"/>
      <c r="K88" s="315"/>
      <c r="L88" s="315"/>
      <c r="M88" s="315"/>
      <c r="N88" s="315"/>
      <c r="O88" s="315"/>
      <c r="P88" s="315"/>
      <c r="Q88" s="315"/>
      <c r="R88" s="315"/>
      <c r="S88" s="316"/>
    </row>
    <row r="89" spans="1:19" ht="21.75" customHeight="1" thickBot="1">
      <c r="A89" s="184" t="s">
        <v>38</v>
      </c>
      <c r="B89" s="185"/>
      <c r="C89" s="186"/>
      <c r="D89" s="46"/>
      <c r="E89" s="47"/>
      <c r="F89" s="187"/>
      <c r="G89" s="47"/>
      <c r="H89" s="166"/>
      <c r="I89" s="166"/>
      <c r="J89" s="166"/>
      <c r="K89" s="166"/>
      <c r="L89" s="166"/>
      <c r="M89" s="166"/>
      <c r="N89" s="166"/>
      <c r="O89" s="166"/>
      <c r="P89" s="166"/>
      <c r="Q89" s="166"/>
      <c r="R89" s="166"/>
      <c r="S89" s="167"/>
    </row>
    <row r="90" spans="1:19" s="136" customFormat="1" ht="12.75" customHeight="1">
      <c r="A90" s="293" t="s">
        <v>15</v>
      </c>
      <c r="B90" s="295"/>
      <c r="C90" s="299" t="s">
        <v>39</v>
      </c>
      <c r="D90" s="324" t="s">
        <v>40</v>
      </c>
      <c r="E90" s="326" t="s">
        <v>41</v>
      </c>
      <c r="F90" s="299" t="s">
        <v>42</v>
      </c>
      <c r="G90" s="303" t="s">
        <v>20</v>
      </c>
      <c r="H90" s="305" t="s">
        <v>21</v>
      </c>
      <c r="I90" s="306"/>
      <c r="J90" s="306"/>
      <c r="K90" s="306"/>
      <c r="L90" s="306"/>
      <c r="M90" s="306"/>
      <c r="N90" s="306"/>
      <c r="O90" s="306"/>
      <c r="P90" s="306"/>
      <c r="Q90" s="306"/>
      <c r="R90" s="306"/>
      <c r="S90" s="307"/>
    </row>
    <row r="91" spans="1:19" s="139" customFormat="1" ht="13.5" customHeight="1">
      <c r="A91" s="296"/>
      <c r="B91" s="298"/>
      <c r="C91" s="299"/>
      <c r="D91" s="325"/>
      <c r="E91" s="326"/>
      <c r="F91" s="299"/>
      <c r="G91" s="304"/>
      <c r="H91" s="137" t="s">
        <v>22</v>
      </c>
      <c r="I91" s="137" t="s">
        <v>58</v>
      </c>
      <c r="J91" s="137" t="s">
        <v>23</v>
      </c>
      <c r="K91" s="137" t="s">
        <v>24</v>
      </c>
      <c r="L91" s="137" t="s">
        <v>25</v>
      </c>
      <c r="M91" s="137" t="s">
        <v>26</v>
      </c>
      <c r="N91" s="137" t="s">
        <v>27</v>
      </c>
      <c r="O91" s="137" t="s">
        <v>28</v>
      </c>
      <c r="P91" s="137" t="s">
        <v>54</v>
      </c>
      <c r="Q91" s="137" t="s">
        <v>55</v>
      </c>
      <c r="R91" s="137" t="s">
        <v>56</v>
      </c>
      <c r="S91" s="138" t="s">
        <v>57</v>
      </c>
    </row>
    <row r="92" spans="1:19" ht="12.75">
      <c r="A92" s="317"/>
      <c r="B92" s="319"/>
      <c r="C92" s="129"/>
      <c r="D92" s="41"/>
      <c r="E92" s="40"/>
      <c r="F92" s="129"/>
      <c r="G92" s="40"/>
      <c r="H92" s="140"/>
      <c r="I92" s="140"/>
      <c r="J92" s="140"/>
      <c r="K92" s="140"/>
      <c r="L92" s="140"/>
      <c r="M92" s="140"/>
      <c r="N92" s="140"/>
      <c r="O92" s="140"/>
      <c r="P92" s="140"/>
      <c r="Q92" s="140"/>
      <c r="R92" s="140"/>
      <c r="S92" s="142"/>
    </row>
    <row r="93" spans="1:19" ht="12.75">
      <c r="A93" s="317"/>
      <c r="B93" s="319"/>
      <c r="C93" s="129"/>
      <c r="D93" s="41"/>
      <c r="E93" s="40"/>
      <c r="F93" s="129"/>
      <c r="G93" s="40"/>
      <c r="H93" s="140"/>
      <c r="I93" s="140"/>
      <c r="J93" s="140"/>
      <c r="K93" s="140"/>
      <c r="L93" s="140"/>
      <c r="M93" s="140"/>
      <c r="N93" s="140"/>
      <c r="O93" s="140"/>
      <c r="P93" s="140"/>
      <c r="Q93" s="140"/>
      <c r="R93" s="140"/>
      <c r="S93" s="142"/>
    </row>
    <row r="94" spans="1:19" ht="12.75">
      <c r="A94" s="317"/>
      <c r="B94" s="319"/>
      <c r="C94" s="129"/>
      <c r="D94" s="41"/>
      <c r="E94" s="40"/>
      <c r="F94" s="129"/>
      <c r="G94" s="40"/>
      <c r="H94" s="140"/>
      <c r="I94" s="140"/>
      <c r="J94" s="140"/>
      <c r="K94" s="140"/>
      <c r="L94" s="140"/>
      <c r="M94" s="140"/>
      <c r="N94" s="140"/>
      <c r="O94" s="140"/>
      <c r="P94" s="140"/>
      <c r="Q94" s="140"/>
      <c r="R94" s="140"/>
      <c r="S94" s="142"/>
    </row>
    <row r="95" spans="1:19" ht="12.75">
      <c r="A95" s="317"/>
      <c r="B95" s="319"/>
      <c r="C95" s="129"/>
      <c r="D95" s="41"/>
      <c r="E95" s="40"/>
      <c r="F95" s="129"/>
      <c r="G95" s="40"/>
      <c r="H95" s="140"/>
      <c r="I95" s="140"/>
      <c r="J95" s="140"/>
      <c r="K95" s="140"/>
      <c r="L95" s="140"/>
      <c r="M95" s="140"/>
      <c r="N95" s="140"/>
      <c r="O95" s="140"/>
      <c r="P95" s="140"/>
      <c r="Q95" s="140"/>
      <c r="R95" s="140"/>
      <c r="S95" s="142"/>
    </row>
    <row r="96" spans="1:19" ht="13.5" thickBot="1">
      <c r="A96" s="311" t="s">
        <v>29</v>
      </c>
      <c r="B96" s="312"/>
      <c r="C96" s="312"/>
      <c r="D96" s="312"/>
      <c r="E96" s="312"/>
      <c r="F96" s="313"/>
      <c r="G96" s="48">
        <f>SUM(G92:G95)</f>
        <v>0</v>
      </c>
      <c r="H96" s="314"/>
      <c r="I96" s="315"/>
      <c r="J96" s="315"/>
      <c r="K96" s="315"/>
      <c r="L96" s="315"/>
      <c r="M96" s="315"/>
      <c r="N96" s="315"/>
      <c r="O96" s="315"/>
      <c r="P96" s="315"/>
      <c r="Q96" s="315"/>
      <c r="R96" s="315"/>
      <c r="S96" s="316"/>
    </row>
    <row r="97" spans="1:19" ht="22.5" customHeight="1" thickBot="1">
      <c r="A97" s="184" t="s">
        <v>43</v>
      </c>
      <c r="B97" s="185"/>
      <c r="C97" s="186"/>
      <c r="D97" s="46"/>
      <c r="E97" s="47"/>
      <c r="F97" s="187"/>
      <c r="G97" s="47"/>
      <c r="H97" s="166"/>
      <c r="I97" s="166"/>
      <c r="J97" s="166"/>
      <c r="K97" s="166"/>
      <c r="L97" s="166"/>
      <c r="M97" s="166"/>
      <c r="N97" s="166"/>
      <c r="O97" s="166"/>
      <c r="P97" s="166"/>
      <c r="Q97" s="166"/>
      <c r="R97" s="166"/>
      <c r="S97" s="167"/>
    </row>
    <row r="98" spans="1:19" s="136" customFormat="1" ht="12.75" customHeight="1">
      <c r="A98" s="293" t="s">
        <v>15</v>
      </c>
      <c r="B98" s="294"/>
      <c r="C98" s="294"/>
      <c r="D98" s="294"/>
      <c r="E98" s="295"/>
      <c r="F98" s="299" t="s">
        <v>39</v>
      </c>
      <c r="G98" s="320" t="s">
        <v>36</v>
      </c>
      <c r="H98" s="305" t="s">
        <v>21</v>
      </c>
      <c r="I98" s="306"/>
      <c r="J98" s="306"/>
      <c r="K98" s="306"/>
      <c r="L98" s="306"/>
      <c r="M98" s="306"/>
      <c r="N98" s="306"/>
      <c r="O98" s="306"/>
      <c r="P98" s="306"/>
      <c r="Q98" s="306"/>
      <c r="R98" s="306"/>
      <c r="S98" s="307"/>
    </row>
    <row r="99" spans="1:19" s="139" customFormat="1" ht="13.5" customHeight="1">
      <c r="A99" s="296"/>
      <c r="B99" s="297"/>
      <c r="C99" s="297"/>
      <c r="D99" s="297"/>
      <c r="E99" s="298"/>
      <c r="F99" s="299"/>
      <c r="G99" s="320"/>
      <c r="H99" s="137" t="s">
        <v>22</v>
      </c>
      <c r="I99" s="137" t="s">
        <v>58</v>
      </c>
      <c r="J99" s="137" t="s">
        <v>23</v>
      </c>
      <c r="K99" s="137" t="s">
        <v>24</v>
      </c>
      <c r="L99" s="137" t="s">
        <v>25</v>
      </c>
      <c r="M99" s="137" t="s">
        <v>26</v>
      </c>
      <c r="N99" s="137" t="s">
        <v>27</v>
      </c>
      <c r="O99" s="137" t="s">
        <v>28</v>
      </c>
      <c r="P99" s="137" t="s">
        <v>54</v>
      </c>
      <c r="Q99" s="137" t="s">
        <v>55</v>
      </c>
      <c r="R99" s="137" t="s">
        <v>56</v>
      </c>
      <c r="S99" s="138" t="s">
        <v>57</v>
      </c>
    </row>
    <row r="100" spans="1:19" ht="12.75">
      <c r="A100" s="317"/>
      <c r="B100" s="318"/>
      <c r="C100" s="318"/>
      <c r="D100" s="318"/>
      <c r="E100" s="319"/>
      <c r="F100" s="129"/>
      <c r="G100" s="40"/>
      <c r="H100" s="140"/>
      <c r="I100" s="140"/>
      <c r="J100" s="140"/>
      <c r="K100" s="140"/>
      <c r="L100" s="140"/>
      <c r="M100" s="140"/>
      <c r="N100" s="140"/>
      <c r="O100" s="140"/>
      <c r="P100" s="140"/>
      <c r="Q100" s="140"/>
      <c r="R100" s="140"/>
      <c r="S100" s="142"/>
    </row>
    <row r="101" spans="1:19" ht="12.75">
      <c r="A101" s="317"/>
      <c r="B101" s="318"/>
      <c r="C101" s="318"/>
      <c r="D101" s="318"/>
      <c r="E101" s="319"/>
      <c r="F101" s="129"/>
      <c r="G101" s="40"/>
      <c r="H101" s="140"/>
      <c r="I101" s="140"/>
      <c r="J101" s="140"/>
      <c r="K101" s="140"/>
      <c r="L101" s="140"/>
      <c r="M101" s="140"/>
      <c r="N101" s="140"/>
      <c r="O101" s="140"/>
      <c r="P101" s="140"/>
      <c r="Q101" s="140"/>
      <c r="R101" s="140"/>
      <c r="S101" s="142"/>
    </row>
    <row r="102" spans="1:19" ht="12.75">
      <c r="A102" s="317"/>
      <c r="B102" s="318"/>
      <c r="C102" s="318"/>
      <c r="D102" s="318"/>
      <c r="E102" s="319"/>
      <c r="F102" s="129"/>
      <c r="G102" s="40"/>
      <c r="H102" s="140"/>
      <c r="I102" s="140"/>
      <c r="J102" s="140"/>
      <c r="K102" s="140"/>
      <c r="L102" s="140"/>
      <c r="M102" s="140"/>
      <c r="N102" s="140"/>
      <c r="O102" s="140"/>
      <c r="P102" s="140"/>
      <c r="Q102" s="140"/>
      <c r="R102" s="140"/>
      <c r="S102" s="142"/>
    </row>
    <row r="103" spans="1:19" ht="12.75">
      <c r="A103" s="317"/>
      <c r="B103" s="318"/>
      <c r="C103" s="318"/>
      <c r="D103" s="318"/>
      <c r="E103" s="319"/>
      <c r="F103" s="129"/>
      <c r="G103" s="40"/>
      <c r="H103" s="140"/>
      <c r="I103" s="140"/>
      <c r="J103" s="140"/>
      <c r="K103" s="140"/>
      <c r="L103" s="140"/>
      <c r="M103" s="140"/>
      <c r="N103" s="140"/>
      <c r="O103" s="140"/>
      <c r="P103" s="140"/>
      <c r="Q103" s="140"/>
      <c r="R103" s="140"/>
      <c r="S103" s="142"/>
    </row>
    <row r="104" spans="1:19" ht="13.5" thickBot="1">
      <c r="A104" s="311" t="s">
        <v>29</v>
      </c>
      <c r="B104" s="312"/>
      <c r="C104" s="312"/>
      <c r="D104" s="312"/>
      <c r="E104" s="312"/>
      <c r="F104" s="313"/>
      <c r="G104" s="48">
        <f>SUM(G100:G103)</f>
        <v>0</v>
      </c>
      <c r="H104" s="314"/>
      <c r="I104" s="315"/>
      <c r="J104" s="315"/>
      <c r="K104" s="315"/>
      <c r="L104" s="315"/>
      <c r="M104" s="315"/>
      <c r="N104" s="315"/>
      <c r="O104" s="315"/>
      <c r="P104" s="315"/>
      <c r="Q104" s="315"/>
      <c r="R104" s="315"/>
      <c r="S104" s="316"/>
    </row>
    <row r="105" spans="1:19" ht="19.5" customHeight="1" thickBot="1">
      <c r="A105" s="184" t="s">
        <v>44</v>
      </c>
      <c r="B105" s="185"/>
      <c r="C105" s="186"/>
      <c r="D105" s="46"/>
      <c r="E105" s="47"/>
      <c r="F105" s="187"/>
      <c r="G105" s="47"/>
      <c r="H105" s="166"/>
      <c r="I105" s="166"/>
      <c r="J105" s="166"/>
      <c r="K105" s="166"/>
      <c r="L105" s="166"/>
      <c r="M105" s="166"/>
      <c r="N105" s="166"/>
      <c r="O105" s="166"/>
      <c r="P105" s="166"/>
      <c r="Q105" s="166"/>
      <c r="R105" s="166"/>
      <c r="S105" s="167"/>
    </row>
    <row r="106" spans="1:19" s="136" customFormat="1" ht="12.75" customHeight="1">
      <c r="A106" s="293" t="s">
        <v>15</v>
      </c>
      <c r="B106" s="294"/>
      <c r="C106" s="295"/>
      <c r="D106" s="299" t="s">
        <v>35</v>
      </c>
      <c r="E106" s="300" t="s">
        <v>17</v>
      </c>
      <c r="F106" s="302" t="s">
        <v>33</v>
      </c>
      <c r="G106" s="303" t="s">
        <v>20</v>
      </c>
      <c r="H106" s="305" t="s">
        <v>21</v>
      </c>
      <c r="I106" s="306"/>
      <c r="J106" s="306"/>
      <c r="K106" s="306"/>
      <c r="L106" s="306"/>
      <c r="M106" s="306"/>
      <c r="N106" s="306"/>
      <c r="O106" s="306"/>
      <c r="P106" s="306"/>
      <c r="Q106" s="306"/>
      <c r="R106" s="306"/>
      <c r="S106" s="307"/>
    </row>
    <row r="107" spans="1:19" s="139" customFormat="1" ht="13.5" customHeight="1">
      <c r="A107" s="296"/>
      <c r="B107" s="297"/>
      <c r="C107" s="298"/>
      <c r="D107" s="299"/>
      <c r="E107" s="301"/>
      <c r="F107" s="301"/>
      <c r="G107" s="304"/>
      <c r="H107" s="137" t="s">
        <v>22</v>
      </c>
      <c r="I107" s="137" t="s">
        <v>58</v>
      </c>
      <c r="J107" s="137" t="s">
        <v>23</v>
      </c>
      <c r="K107" s="137" t="s">
        <v>24</v>
      </c>
      <c r="L107" s="137" t="s">
        <v>25</v>
      </c>
      <c r="M107" s="137" t="s">
        <v>26</v>
      </c>
      <c r="N107" s="137" t="s">
        <v>27</v>
      </c>
      <c r="O107" s="137" t="s">
        <v>28</v>
      </c>
      <c r="P107" s="137" t="s">
        <v>54</v>
      </c>
      <c r="Q107" s="137" t="s">
        <v>55</v>
      </c>
      <c r="R107" s="137" t="s">
        <v>56</v>
      </c>
      <c r="S107" s="138" t="s">
        <v>57</v>
      </c>
    </row>
    <row r="108" spans="1:19" ht="51.75" customHeight="1">
      <c r="A108" s="308" t="s">
        <v>160</v>
      </c>
      <c r="B108" s="309"/>
      <c r="C108" s="309"/>
      <c r="D108" s="41" t="s">
        <v>154</v>
      </c>
      <c r="E108" s="40">
        <v>1</v>
      </c>
      <c r="F108" s="116">
        <v>10909925</v>
      </c>
      <c r="G108" s="40">
        <f>F108*1.004</f>
        <v>10953564.7</v>
      </c>
      <c r="H108" s="149">
        <f>G108/87</f>
        <v>125903.04252873562</v>
      </c>
      <c r="I108" s="140"/>
      <c r="J108" s="140"/>
      <c r="K108" s="140"/>
      <c r="L108" s="140"/>
      <c r="M108" s="140"/>
      <c r="N108" s="140"/>
      <c r="O108" s="140"/>
      <c r="P108" s="140"/>
      <c r="Q108" s="140"/>
      <c r="R108" s="140"/>
      <c r="S108" s="142"/>
    </row>
    <row r="109" spans="1:19" ht="18.75" customHeight="1">
      <c r="A109" s="310"/>
      <c r="B109" s="310"/>
      <c r="C109" s="310"/>
      <c r="D109" s="191"/>
      <c r="E109" s="40"/>
      <c r="F109" s="116"/>
      <c r="G109" s="40"/>
      <c r="H109" s="140"/>
      <c r="I109" s="140"/>
      <c r="J109" s="140"/>
      <c r="K109" s="140"/>
      <c r="L109" s="140"/>
      <c r="M109" s="140"/>
      <c r="N109" s="140"/>
      <c r="O109" s="140"/>
      <c r="P109" s="140"/>
      <c r="Q109" s="140"/>
      <c r="R109" s="140"/>
      <c r="S109" s="142"/>
    </row>
    <row r="110" spans="1:19" ht="27.75" customHeight="1">
      <c r="A110" s="310"/>
      <c r="B110" s="310"/>
      <c r="C110" s="310"/>
      <c r="D110" s="191"/>
      <c r="E110" s="40"/>
      <c r="F110" s="116"/>
      <c r="G110" s="40"/>
      <c r="H110" s="140"/>
      <c r="I110" s="140"/>
      <c r="J110" s="140"/>
      <c r="K110" s="140"/>
      <c r="L110" s="140"/>
      <c r="M110" s="140"/>
      <c r="N110" s="140"/>
      <c r="O110" s="140"/>
      <c r="P110" s="140"/>
      <c r="Q110" s="140"/>
      <c r="R110" s="140"/>
      <c r="S110" s="142"/>
    </row>
    <row r="111" spans="1:19" ht="12.75">
      <c r="A111" s="288"/>
      <c r="B111" s="286"/>
      <c r="C111" s="287"/>
      <c r="D111" s="191"/>
      <c r="E111" s="40"/>
      <c r="F111" s="129"/>
      <c r="G111" s="40"/>
      <c r="H111" s="140"/>
      <c r="I111" s="140"/>
      <c r="J111" s="140"/>
      <c r="K111" s="140"/>
      <c r="L111" s="140"/>
      <c r="M111" s="140"/>
      <c r="N111" s="140"/>
      <c r="O111" s="140"/>
      <c r="P111" s="140"/>
      <c r="Q111" s="140"/>
      <c r="R111" s="140"/>
      <c r="S111" s="142"/>
    </row>
    <row r="112" spans="1:19" ht="13.5" thickBot="1">
      <c r="A112" s="311" t="s">
        <v>29</v>
      </c>
      <c r="B112" s="312"/>
      <c r="C112" s="312"/>
      <c r="D112" s="312"/>
      <c r="E112" s="312"/>
      <c r="F112" s="313"/>
      <c r="G112" s="45">
        <f>SUM(G108:G111)</f>
        <v>10953564.7</v>
      </c>
      <c r="H112" s="314"/>
      <c r="I112" s="315"/>
      <c r="J112" s="315"/>
      <c r="K112" s="315"/>
      <c r="L112" s="315"/>
      <c r="M112" s="315"/>
      <c r="N112" s="315"/>
      <c r="O112" s="315"/>
      <c r="P112" s="315"/>
      <c r="Q112" s="315"/>
      <c r="R112" s="315"/>
      <c r="S112" s="316"/>
    </row>
    <row r="113" spans="1:19" ht="18" customHeight="1" thickBot="1">
      <c r="A113" s="184" t="s">
        <v>86</v>
      </c>
      <c r="B113" s="185"/>
      <c r="C113" s="186"/>
      <c r="D113" s="46"/>
      <c r="E113" s="47"/>
      <c r="F113" s="187"/>
      <c r="G113" s="47"/>
      <c r="H113" s="166"/>
      <c r="I113" s="166"/>
      <c r="J113" s="166"/>
      <c r="K113" s="166"/>
      <c r="L113" s="166"/>
      <c r="M113" s="166"/>
      <c r="N113" s="166"/>
      <c r="O113" s="166"/>
      <c r="P113" s="166"/>
      <c r="Q113" s="166"/>
      <c r="R113" s="166"/>
      <c r="S113" s="167"/>
    </row>
    <row r="114" spans="1:19" ht="12.75">
      <c r="A114" s="293" t="s">
        <v>15</v>
      </c>
      <c r="B114" s="294"/>
      <c r="C114" s="295"/>
      <c r="D114" s="299" t="s">
        <v>35</v>
      </c>
      <c r="E114" s="300" t="s">
        <v>17</v>
      </c>
      <c r="F114" s="302" t="s">
        <v>33</v>
      </c>
      <c r="G114" s="303" t="s">
        <v>20</v>
      </c>
      <c r="H114" s="305" t="s">
        <v>21</v>
      </c>
      <c r="I114" s="306"/>
      <c r="J114" s="306"/>
      <c r="K114" s="306"/>
      <c r="L114" s="306"/>
      <c r="M114" s="306"/>
      <c r="N114" s="306"/>
      <c r="O114" s="306"/>
      <c r="P114" s="306"/>
      <c r="Q114" s="306"/>
      <c r="R114" s="306"/>
      <c r="S114" s="307"/>
    </row>
    <row r="115" spans="1:19" ht="16.5">
      <c r="A115" s="296"/>
      <c r="B115" s="297"/>
      <c r="C115" s="298"/>
      <c r="D115" s="299"/>
      <c r="E115" s="301"/>
      <c r="F115" s="301"/>
      <c r="G115" s="304"/>
      <c r="H115" s="137" t="s">
        <v>22</v>
      </c>
      <c r="I115" s="137" t="s">
        <v>58</v>
      </c>
      <c r="J115" s="137" t="s">
        <v>23</v>
      </c>
      <c r="K115" s="137" t="s">
        <v>24</v>
      </c>
      <c r="L115" s="137" t="s">
        <v>25</v>
      </c>
      <c r="M115" s="137" t="s">
        <v>26</v>
      </c>
      <c r="N115" s="137" t="s">
        <v>27</v>
      </c>
      <c r="O115" s="137" t="s">
        <v>28</v>
      </c>
      <c r="P115" s="137" t="s">
        <v>54</v>
      </c>
      <c r="Q115" s="137" t="s">
        <v>55</v>
      </c>
      <c r="R115" s="137" t="s">
        <v>56</v>
      </c>
      <c r="S115" s="137" t="s">
        <v>57</v>
      </c>
    </row>
    <row r="116" spans="1:19" ht="12.75">
      <c r="A116" s="285" t="s">
        <v>88</v>
      </c>
      <c r="B116" s="286"/>
      <c r="C116" s="287"/>
      <c r="D116" s="41"/>
      <c r="E116" s="40"/>
      <c r="F116" s="129"/>
      <c r="G116" s="117">
        <v>2105400</v>
      </c>
      <c r="H116" s="140"/>
      <c r="I116" s="140"/>
      <c r="J116" s="140"/>
      <c r="K116" s="140"/>
      <c r="L116" s="140"/>
      <c r="M116" s="140"/>
      <c r="N116" s="140"/>
      <c r="O116" s="140"/>
      <c r="P116" s="140"/>
      <c r="Q116" s="140"/>
      <c r="R116" s="140"/>
      <c r="S116" s="140"/>
    </row>
    <row r="117" spans="1:19" ht="12.75">
      <c r="A117" s="285" t="s">
        <v>107</v>
      </c>
      <c r="B117" s="286"/>
      <c r="C117" s="287"/>
      <c r="D117" s="41"/>
      <c r="E117" s="40"/>
      <c r="F117" s="129"/>
      <c r="G117" s="117"/>
      <c r="H117" s="140"/>
      <c r="I117" s="140"/>
      <c r="J117" s="140"/>
      <c r="K117" s="140"/>
      <c r="L117" s="140"/>
      <c r="M117" s="140"/>
      <c r="N117" s="140"/>
      <c r="O117" s="140"/>
      <c r="P117" s="140"/>
      <c r="Q117" s="140"/>
      <c r="R117" s="140"/>
      <c r="S117" s="140"/>
    </row>
    <row r="118" spans="1:19" ht="12.75">
      <c r="A118" s="285" t="s">
        <v>108</v>
      </c>
      <c r="B118" s="286"/>
      <c r="C118" s="287"/>
      <c r="D118" s="41"/>
      <c r="E118" s="40"/>
      <c r="F118" s="129"/>
      <c r="G118" s="117">
        <v>139569946.33333334</v>
      </c>
      <c r="H118" s="140"/>
      <c r="I118" s="140"/>
      <c r="J118" s="140"/>
      <c r="K118" s="140"/>
      <c r="L118" s="140"/>
      <c r="M118" s="140"/>
      <c r="N118" s="140"/>
      <c r="O118" s="140"/>
      <c r="P118" s="140"/>
      <c r="Q118" s="140"/>
      <c r="R118" s="140"/>
      <c r="S118" s="140"/>
    </row>
    <row r="119" spans="1:19" ht="12.75">
      <c r="A119" s="288" t="s">
        <v>109</v>
      </c>
      <c r="B119" s="289"/>
      <c r="C119" s="287"/>
      <c r="D119" s="41"/>
      <c r="E119" s="40"/>
      <c r="F119" s="129"/>
      <c r="G119" s="117">
        <v>600000</v>
      </c>
      <c r="H119" s="140"/>
      <c r="I119" s="140"/>
      <c r="J119" s="140"/>
      <c r="K119" s="140"/>
      <c r="L119" s="140"/>
      <c r="M119" s="140"/>
      <c r="N119" s="140"/>
      <c r="O119" s="140"/>
      <c r="P119" s="140"/>
      <c r="Q119" s="140"/>
      <c r="R119" s="140"/>
      <c r="S119" s="140"/>
    </row>
    <row r="120" spans="1:19" ht="12.75">
      <c r="A120" s="288" t="s">
        <v>106</v>
      </c>
      <c r="B120" s="289"/>
      <c r="C120" s="287"/>
      <c r="D120" s="41"/>
      <c r="E120" s="40"/>
      <c r="F120" s="129"/>
      <c r="G120" s="40"/>
      <c r="H120" s="140"/>
      <c r="I120" s="140"/>
      <c r="J120" s="140"/>
      <c r="K120" s="140"/>
      <c r="L120" s="140"/>
      <c r="M120" s="140"/>
      <c r="N120" s="140"/>
      <c r="O120" s="140"/>
      <c r="P120" s="140"/>
      <c r="Q120" s="140"/>
      <c r="R120" s="140"/>
      <c r="S120" s="140"/>
    </row>
    <row r="121" spans="1:19" ht="12.75">
      <c r="A121" s="290" t="s">
        <v>29</v>
      </c>
      <c r="B121" s="291"/>
      <c r="C121" s="291"/>
      <c r="D121" s="291"/>
      <c r="E121" s="291"/>
      <c r="F121" s="292"/>
      <c r="G121" s="45">
        <f>SUM(G116:G120)</f>
        <v>142275346.33333334</v>
      </c>
      <c r="H121" s="278"/>
      <c r="I121" s="279"/>
      <c r="J121" s="279"/>
      <c r="K121" s="279"/>
      <c r="L121" s="279"/>
      <c r="M121" s="279"/>
      <c r="N121" s="279"/>
      <c r="O121" s="279"/>
      <c r="P121" s="279"/>
      <c r="Q121" s="279"/>
      <c r="R121" s="279"/>
      <c r="S121" s="280"/>
    </row>
    <row r="122" spans="1:19" ht="12.75">
      <c r="A122" s="281" t="s">
        <v>87</v>
      </c>
      <c r="B122" s="281"/>
      <c r="C122" s="281"/>
      <c r="D122" s="281"/>
      <c r="E122" s="281"/>
      <c r="F122" s="281"/>
      <c r="G122" s="40">
        <f>G63+G71+G80+G88+G96+G104+G112</f>
        <v>1736655514.0694382</v>
      </c>
      <c r="H122" s="282"/>
      <c r="I122" s="283"/>
      <c r="J122" s="283"/>
      <c r="K122" s="283"/>
      <c r="L122" s="283"/>
      <c r="M122" s="283"/>
      <c r="N122" s="283"/>
      <c r="O122" s="283"/>
      <c r="P122" s="283"/>
      <c r="Q122" s="283"/>
      <c r="R122" s="283"/>
      <c r="S122" s="284"/>
    </row>
    <row r="123" spans="1:19" ht="12.75">
      <c r="A123" s="49"/>
      <c r="B123" s="49"/>
      <c r="C123" s="49"/>
      <c r="D123" s="50"/>
      <c r="E123" s="51"/>
      <c r="F123" s="192"/>
      <c r="G123" s="51"/>
      <c r="H123" s="130"/>
      <c r="I123" s="130"/>
      <c r="J123" s="130"/>
      <c r="K123" s="130"/>
      <c r="L123" s="130"/>
      <c r="M123" s="130"/>
      <c r="N123" s="130"/>
      <c r="O123" s="130"/>
      <c r="P123" s="130"/>
      <c r="Q123" s="130"/>
      <c r="R123" s="130"/>
      <c r="S123" s="130"/>
    </row>
    <row r="125" ht="12.75">
      <c r="G125" s="9">
        <f>'[1]POA H.A.'!I11-'POA H.B.'!G63-'POA H.B.'!G71-'POA H.B.'!G80-'POA H.B.'!G88-'POA H.B.'!G96-'POA H.B.'!G104-'POA H.B.'!G112</f>
        <v>0</v>
      </c>
    </row>
  </sheetData>
  <sheetProtection/>
  <mergeCells count="120">
    <mergeCell ref="A1:A4"/>
    <mergeCell ref="C1:K2"/>
    <mergeCell ref="L1:S1"/>
    <mergeCell ref="L2:S2"/>
    <mergeCell ref="C3:K4"/>
    <mergeCell ref="L3:O3"/>
    <mergeCell ref="P3:S3"/>
    <mergeCell ref="L4:O4"/>
    <mergeCell ref="P4:S4"/>
    <mergeCell ref="A5:S6"/>
    <mergeCell ref="A7:S8"/>
    <mergeCell ref="A9:G9"/>
    <mergeCell ref="A10:C11"/>
    <mergeCell ref="D10:D11"/>
    <mergeCell ref="E10:E11"/>
    <mergeCell ref="F10:F11"/>
    <mergeCell ref="G10:G11"/>
    <mergeCell ref="A12:C12"/>
    <mergeCell ref="A13:C13"/>
    <mergeCell ref="A14:C14"/>
    <mergeCell ref="A15:C15"/>
    <mergeCell ref="A16:C16"/>
    <mergeCell ref="A17:F17"/>
    <mergeCell ref="A18:G18"/>
    <mergeCell ref="A19:A20"/>
    <mergeCell ref="B19:B20"/>
    <mergeCell ref="C19:C20"/>
    <mergeCell ref="D19:D20"/>
    <mergeCell ref="E19:E20"/>
    <mergeCell ref="F19:F20"/>
    <mergeCell ref="G19:G20"/>
    <mergeCell ref="H19:S19"/>
    <mergeCell ref="A63:F63"/>
    <mergeCell ref="H63:S63"/>
    <mergeCell ref="A64:G64"/>
    <mergeCell ref="A65:C66"/>
    <mergeCell ref="D65:D66"/>
    <mergeCell ref="E65:E66"/>
    <mergeCell ref="F65:F66"/>
    <mergeCell ref="G65:G66"/>
    <mergeCell ref="H65:S65"/>
    <mergeCell ref="A67:C67"/>
    <mergeCell ref="A68:C68"/>
    <mergeCell ref="A69:C69"/>
    <mergeCell ref="A71:F71"/>
    <mergeCell ref="A72:G72"/>
    <mergeCell ref="H72:N72"/>
    <mergeCell ref="A74:C75"/>
    <mergeCell ref="D74:D75"/>
    <mergeCell ref="E74:E75"/>
    <mergeCell ref="F74:F75"/>
    <mergeCell ref="G74:G75"/>
    <mergeCell ref="H74:S74"/>
    <mergeCell ref="A76:C76"/>
    <mergeCell ref="A77:C77"/>
    <mergeCell ref="A78:C78"/>
    <mergeCell ref="A79:C79"/>
    <mergeCell ref="A80:F80"/>
    <mergeCell ref="H80:S80"/>
    <mergeCell ref="A82:C83"/>
    <mergeCell ref="D82:D83"/>
    <mergeCell ref="E82:E83"/>
    <mergeCell ref="F82:F83"/>
    <mergeCell ref="G82:G83"/>
    <mergeCell ref="H82:S82"/>
    <mergeCell ref="A84:C84"/>
    <mergeCell ref="A85:C85"/>
    <mergeCell ref="A86:C86"/>
    <mergeCell ref="A88:F88"/>
    <mergeCell ref="H88:S88"/>
    <mergeCell ref="A90:B91"/>
    <mergeCell ref="C90:C91"/>
    <mergeCell ref="D90:D91"/>
    <mergeCell ref="E90:E91"/>
    <mergeCell ref="F90:F91"/>
    <mergeCell ref="G90:G91"/>
    <mergeCell ref="H90:S90"/>
    <mergeCell ref="A92:B92"/>
    <mergeCell ref="A93:B93"/>
    <mergeCell ref="A94:B94"/>
    <mergeCell ref="A95:B95"/>
    <mergeCell ref="A96:F96"/>
    <mergeCell ref="H96:S96"/>
    <mergeCell ref="A98:E99"/>
    <mergeCell ref="F98:F99"/>
    <mergeCell ref="G98:G99"/>
    <mergeCell ref="H98:S98"/>
    <mergeCell ref="A100:E100"/>
    <mergeCell ref="A101:E101"/>
    <mergeCell ref="A102:E102"/>
    <mergeCell ref="A103:E103"/>
    <mergeCell ref="A104:F104"/>
    <mergeCell ref="H104:S104"/>
    <mergeCell ref="A106:C107"/>
    <mergeCell ref="D106:D107"/>
    <mergeCell ref="E106:E107"/>
    <mergeCell ref="F106:F107"/>
    <mergeCell ref="G106:G107"/>
    <mergeCell ref="H106:S106"/>
    <mergeCell ref="A108:C108"/>
    <mergeCell ref="A109:C109"/>
    <mergeCell ref="A110:C110"/>
    <mergeCell ref="A111:C111"/>
    <mergeCell ref="A112:F112"/>
    <mergeCell ref="H112:S112"/>
    <mergeCell ref="A114:C115"/>
    <mergeCell ref="D114:D115"/>
    <mergeCell ref="E114:E115"/>
    <mergeCell ref="F114:F115"/>
    <mergeCell ref="G114:G115"/>
    <mergeCell ref="H114:S114"/>
    <mergeCell ref="H121:S121"/>
    <mergeCell ref="A122:F122"/>
    <mergeCell ref="H122:S122"/>
    <mergeCell ref="A116:C116"/>
    <mergeCell ref="A117:C117"/>
    <mergeCell ref="A118:C118"/>
    <mergeCell ref="A119:C119"/>
    <mergeCell ref="A120:C120"/>
    <mergeCell ref="A121:F121"/>
  </mergeCells>
  <printOptions horizontalCentered="1" verticalCentered="1"/>
  <pageMargins left="0" right="0" top="0" bottom="0" header="0" footer="0"/>
  <pageSetup horizontalDpi="600" verticalDpi="600" orientation="landscape" paperSize="122" scale="67" r:id="rId4"/>
  <rowBreaks count="1" manualBreakCount="1">
    <brk id="80" max="255" man="1"/>
  </rowBreaks>
  <drawing r:id="rId3"/>
  <legacyDrawing r:id="rId2"/>
</worksheet>
</file>

<file path=xl/worksheets/sheet3.xml><?xml version="1.0" encoding="utf-8"?>
<worksheet xmlns="http://schemas.openxmlformats.org/spreadsheetml/2006/main" xmlns:r="http://schemas.openxmlformats.org/officeDocument/2006/relationships">
  <dimension ref="A1:M17"/>
  <sheetViews>
    <sheetView zoomScaleSheetLayoutView="100" zoomScalePageLayoutView="0" workbookViewId="0" topLeftCell="A1">
      <selection activeCell="I2" sqref="I2"/>
    </sheetView>
  </sheetViews>
  <sheetFormatPr defaultColWidth="11.421875" defaultRowHeight="12.75"/>
  <cols>
    <col min="1" max="1" width="21.421875" style="11" customWidth="1"/>
    <col min="2" max="2" width="18.8515625" style="11" customWidth="1"/>
    <col min="3" max="3" width="17.57421875" style="11" customWidth="1"/>
    <col min="4" max="4" width="16.28125" style="11" customWidth="1"/>
    <col min="5" max="5" width="10.7109375" style="11" customWidth="1"/>
    <col min="6" max="6" width="13.7109375" style="16" customWidth="1"/>
    <col min="7" max="7" width="17.00390625" style="17" customWidth="1"/>
    <col min="8" max="16384" width="11.421875" style="11" customWidth="1"/>
  </cols>
  <sheetData>
    <row r="1" spans="1:7" ht="26.25" customHeight="1">
      <c r="A1" s="392"/>
      <c r="B1" s="396" t="s">
        <v>49</v>
      </c>
      <c r="C1" s="396"/>
      <c r="D1" s="396"/>
      <c r="E1" s="396"/>
      <c r="F1" s="395" t="s">
        <v>92</v>
      </c>
      <c r="G1" s="395"/>
    </row>
    <row r="2" spans="1:7" ht="26.25" customHeight="1">
      <c r="A2" s="393"/>
      <c r="B2" s="396"/>
      <c r="C2" s="396"/>
      <c r="D2" s="396"/>
      <c r="E2" s="396"/>
      <c r="F2" s="395" t="s">
        <v>51</v>
      </c>
      <c r="G2" s="395"/>
    </row>
    <row r="3" spans="1:13" s="1" customFormat="1" ht="26.25" customHeight="1">
      <c r="A3" s="393"/>
      <c r="B3" s="249" t="s">
        <v>50</v>
      </c>
      <c r="C3" s="249"/>
      <c r="D3" s="249"/>
      <c r="E3" s="249"/>
      <c r="F3" s="82" t="s">
        <v>52</v>
      </c>
      <c r="G3" s="82" t="s">
        <v>66</v>
      </c>
      <c r="H3" s="5"/>
      <c r="I3" s="5"/>
      <c r="J3" s="5"/>
      <c r="K3" s="5"/>
      <c r="L3" s="5"/>
      <c r="M3" s="5"/>
    </row>
    <row r="4" spans="1:13" s="1" customFormat="1" ht="26.25" customHeight="1">
      <c r="A4" s="394"/>
      <c r="B4" s="249"/>
      <c r="C4" s="249"/>
      <c r="D4" s="249"/>
      <c r="E4" s="249"/>
      <c r="F4" s="82" t="s">
        <v>116</v>
      </c>
      <c r="G4" s="84">
        <v>44015</v>
      </c>
      <c r="H4" s="5"/>
      <c r="I4" s="5"/>
      <c r="J4" s="5"/>
      <c r="K4" s="5"/>
      <c r="L4" s="5"/>
      <c r="M4" s="5"/>
    </row>
    <row r="5" spans="1:13" s="1" customFormat="1" ht="21" customHeight="1">
      <c r="A5" s="397" t="s">
        <v>53</v>
      </c>
      <c r="B5" s="397"/>
      <c r="C5" s="397"/>
      <c r="D5" s="397"/>
      <c r="E5" s="397"/>
      <c r="F5" s="397"/>
      <c r="G5" s="397"/>
      <c r="H5" s="5"/>
      <c r="I5" s="5"/>
      <c r="J5" s="5"/>
      <c r="K5" s="5"/>
      <c r="L5" s="5"/>
      <c r="M5" s="5"/>
    </row>
    <row r="6" spans="1:7" ht="28.5" customHeight="1">
      <c r="A6" s="398" t="s">
        <v>148</v>
      </c>
      <c r="B6" s="399"/>
      <c r="C6" s="399"/>
      <c r="D6" s="399"/>
      <c r="E6" s="399"/>
      <c r="F6" s="399"/>
      <c r="G6" s="400"/>
    </row>
    <row r="7" spans="1:7" ht="55.5" customHeight="1">
      <c r="A7" s="18" t="s">
        <v>69</v>
      </c>
      <c r="B7" s="387" t="s">
        <v>68</v>
      </c>
      <c r="C7" s="388"/>
      <c r="D7" s="19" t="s">
        <v>35</v>
      </c>
      <c r="E7" s="20" t="s">
        <v>48</v>
      </c>
      <c r="F7" s="21" t="s">
        <v>149</v>
      </c>
      <c r="G7" s="20" t="s">
        <v>70</v>
      </c>
    </row>
    <row r="8" spans="1:7" ht="27.75" customHeight="1">
      <c r="A8" s="36"/>
      <c r="B8" s="385"/>
      <c r="C8" s="386"/>
      <c r="D8" s="36"/>
      <c r="E8" s="36"/>
      <c r="F8" s="37"/>
      <c r="G8" s="38"/>
    </row>
    <row r="9" spans="1:7" ht="27.75" customHeight="1">
      <c r="A9" s="30"/>
      <c r="B9" s="385"/>
      <c r="C9" s="386"/>
      <c r="D9" s="36"/>
      <c r="E9" s="36"/>
      <c r="F9" s="37"/>
      <c r="G9" s="38"/>
    </row>
    <row r="10" spans="1:7" ht="27.75" customHeight="1">
      <c r="A10" s="36"/>
      <c r="B10" s="385"/>
      <c r="C10" s="386"/>
      <c r="D10" s="39"/>
      <c r="E10" s="39"/>
      <c r="F10" s="37"/>
      <c r="G10" s="38"/>
    </row>
    <row r="11" spans="1:7" ht="27.75" customHeight="1">
      <c r="A11" s="30"/>
      <c r="B11" s="385"/>
      <c r="C11" s="386"/>
      <c r="D11" s="36"/>
      <c r="E11" s="36"/>
      <c r="F11" s="37"/>
      <c r="G11" s="38"/>
    </row>
    <row r="12" spans="1:7" ht="27.75" customHeight="1">
      <c r="A12" s="36"/>
      <c r="B12" s="385"/>
      <c r="C12" s="386"/>
      <c r="D12" s="36"/>
      <c r="E12" s="36"/>
      <c r="F12" s="37"/>
      <c r="G12" s="38"/>
    </row>
    <row r="13" spans="1:7" ht="27.75" customHeight="1">
      <c r="A13" s="36"/>
      <c r="B13" s="385"/>
      <c r="C13" s="386"/>
      <c r="D13" s="36"/>
      <c r="E13" s="36"/>
      <c r="F13" s="37"/>
      <c r="G13" s="38"/>
    </row>
    <row r="14" spans="1:7" ht="27.75" customHeight="1">
      <c r="A14" s="30"/>
      <c r="B14" s="385"/>
      <c r="C14" s="386"/>
      <c r="D14" s="36"/>
      <c r="E14" s="36"/>
      <c r="F14" s="37"/>
      <c r="G14" s="38"/>
    </row>
    <row r="15" spans="1:7" s="15" customFormat="1" ht="22.5" customHeight="1">
      <c r="A15" s="389" t="s">
        <v>95</v>
      </c>
      <c r="B15" s="390"/>
      <c r="C15" s="390"/>
      <c r="D15" s="390"/>
      <c r="E15" s="390"/>
      <c r="F15" s="391"/>
      <c r="G15" s="22">
        <f>SUM(G8:G14)</f>
        <v>0</v>
      </c>
    </row>
    <row r="16" spans="1:7" ht="12">
      <c r="A16" s="7"/>
      <c r="B16" s="23"/>
      <c r="C16" s="23"/>
      <c r="D16" s="24"/>
      <c r="E16" s="25"/>
      <c r="F16" s="25"/>
      <c r="G16" s="26"/>
    </row>
    <row r="17" ht="12">
      <c r="F17" s="27"/>
    </row>
  </sheetData>
  <sheetProtection/>
  <mergeCells count="16">
    <mergeCell ref="A5:G5"/>
    <mergeCell ref="A6:G6"/>
    <mergeCell ref="B11:C11"/>
    <mergeCell ref="B12:C12"/>
    <mergeCell ref="B9:C9"/>
    <mergeCell ref="B10:C10"/>
    <mergeCell ref="B13:C13"/>
    <mergeCell ref="B14:C14"/>
    <mergeCell ref="B7:C7"/>
    <mergeCell ref="B8:C8"/>
    <mergeCell ref="A15:F15"/>
    <mergeCell ref="A1:A4"/>
    <mergeCell ref="F1:G1"/>
    <mergeCell ref="F2:G2"/>
    <mergeCell ref="B3:E4"/>
    <mergeCell ref="B1:E2"/>
  </mergeCells>
  <printOptions horizontalCentered="1" verticalCentered="1"/>
  <pageMargins left="0.7480314960629921" right="0.7480314960629921" top="0.3937007874015748" bottom="0.5905511811023623" header="0" footer="0"/>
  <pageSetup horizontalDpi="600" verticalDpi="600" orientation="landscape" paperSize="122" scale="70"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U39"/>
  <sheetViews>
    <sheetView zoomScale="80" zoomScaleNormal="80" zoomScalePageLayoutView="0" workbookViewId="0" topLeftCell="E14">
      <selection activeCell="K19" sqref="K19"/>
    </sheetView>
  </sheetViews>
  <sheetFormatPr defaultColWidth="9.140625" defaultRowHeight="12.75"/>
  <cols>
    <col min="1" max="1" width="21.140625" style="1" customWidth="1"/>
    <col min="2" max="2" width="6.140625" style="1" customWidth="1"/>
    <col min="3" max="3" width="10.7109375" style="1" customWidth="1"/>
    <col min="4" max="4" width="12.140625" style="2" customWidth="1"/>
    <col min="5" max="5" width="19.421875" style="1" customWidth="1"/>
    <col min="6" max="7" width="23.00390625" style="1" customWidth="1"/>
    <col min="8" max="8" width="19.140625" style="1" customWidth="1"/>
    <col min="9" max="9" width="12.7109375" style="1" customWidth="1"/>
    <col min="10" max="10" width="21.7109375" style="1" customWidth="1"/>
    <col min="11" max="11" width="10.421875" style="1" customWidth="1"/>
    <col min="12" max="12" width="26.140625" style="1" customWidth="1"/>
    <col min="13" max="13" width="10.421875" style="1" customWidth="1"/>
    <col min="14" max="14" width="21.28125" style="1" customWidth="1"/>
    <col min="15" max="15" width="10.421875" style="1" customWidth="1"/>
    <col min="16" max="16" width="18.8515625" style="1" customWidth="1"/>
    <col min="17" max="17" width="13.00390625" style="1" customWidth="1"/>
    <col min="18" max="18" width="12.28125" style="1" customWidth="1"/>
    <col min="19" max="19" width="20.57421875" style="1" customWidth="1"/>
    <col min="20" max="16384" width="9.140625" style="1" customWidth="1"/>
  </cols>
  <sheetData>
    <row r="1" spans="1:21" ht="36" customHeight="1">
      <c r="A1" s="245"/>
      <c r="B1" s="245"/>
      <c r="C1" s="245"/>
      <c r="D1" s="402" t="s">
        <v>14</v>
      </c>
      <c r="E1" s="403"/>
      <c r="F1" s="403"/>
      <c r="G1" s="403"/>
      <c r="H1" s="403"/>
      <c r="I1" s="403"/>
      <c r="J1" s="403"/>
      <c r="K1" s="403"/>
      <c r="L1" s="403"/>
      <c r="M1" s="403"/>
      <c r="N1" s="403"/>
      <c r="O1" s="403"/>
      <c r="P1" s="404"/>
      <c r="Q1" s="395" t="s">
        <v>92</v>
      </c>
      <c r="R1" s="395"/>
      <c r="S1" s="395"/>
      <c r="T1" s="5"/>
      <c r="U1" s="5"/>
    </row>
    <row r="2" spans="1:21" ht="25.5" customHeight="1">
      <c r="A2" s="245"/>
      <c r="B2" s="245"/>
      <c r="C2" s="245"/>
      <c r="D2" s="405"/>
      <c r="E2" s="406"/>
      <c r="F2" s="406"/>
      <c r="G2" s="406"/>
      <c r="H2" s="406"/>
      <c r="I2" s="406"/>
      <c r="J2" s="406"/>
      <c r="K2" s="406"/>
      <c r="L2" s="406"/>
      <c r="M2" s="406"/>
      <c r="N2" s="406"/>
      <c r="O2" s="406"/>
      <c r="P2" s="407"/>
      <c r="Q2" s="414" t="s">
        <v>51</v>
      </c>
      <c r="R2" s="414"/>
      <c r="S2" s="414"/>
      <c r="T2" s="5"/>
      <c r="U2" s="5"/>
    </row>
    <row r="3" spans="1:21" ht="33" customHeight="1">
      <c r="A3" s="245"/>
      <c r="B3" s="245"/>
      <c r="C3" s="245"/>
      <c r="D3" s="402" t="s">
        <v>50</v>
      </c>
      <c r="E3" s="403"/>
      <c r="F3" s="403"/>
      <c r="G3" s="403"/>
      <c r="H3" s="403"/>
      <c r="I3" s="403"/>
      <c r="J3" s="403"/>
      <c r="K3" s="403"/>
      <c r="L3" s="403"/>
      <c r="M3" s="403"/>
      <c r="N3" s="403"/>
      <c r="O3" s="403"/>
      <c r="P3" s="404"/>
      <c r="Q3" s="6" t="s">
        <v>52</v>
      </c>
      <c r="R3" s="249" t="s">
        <v>67</v>
      </c>
      <c r="S3" s="249"/>
      <c r="T3" s="5"/>
      <c r="U3" s="5"/>
    </row>
    <row r="4" spans="1:21" ht="30.75" customHeight="1">
      <c r="A4" s="245"/>
      <c r="B4" s="245"/>
      <c r="C4" s="245"/>
      <c r="D4" s="405"/>
      <c r="E4" s="406"/>
      <c r="F4" s="406"/>
      <c r="G4" s="406"/>
      <c r="H4" s="406"/>
      <c r="I4" s="406"/>
      <c r="J4" s="406"/>
      <c r="K4" s="406"/>
      <c r="L4" s="406"/>
      <c r="M4" s="406"/>
      <c r="N4" s="406"/>
      <c r="O4" s="406"/>
      <c r="P4" s="407"/>
      <c r="Q4" s="6" t="str">
        <f>+'POA H.C. '!F4</f>
        <v>Versión 2</v>
      </c>
      <c r="R4" s="413">
        <f>+'POA H.C. '!G4</f>
        <v>44015</v>
      </c>
      <c r="S4" s="413"/>
      <c r="T4" s="5"/>
      <c r="U4" s="5"/>
    </row>
    <row r="5" spans="1:21" ht="21" customHeight="1">
      <c r="A5" s="397" t="s">
        <v>53</v>
      </c>
      <c r="B5" s="397"/>
      <c r="C5" s="397"/>
      <c r="D5" s="397"/>
      <c r="E5" s="397"/>
      <c r="F5" s="397"/>
      <c r="G5" s="397"/>
      <c r="H5" s="397"/>
      <c r="I5" s="397"/>
      <c r="J5" s="397"/>
      <c r="K5" s="397"/>
      <c r="L5" s="397"/>
      <c r="M5" s="397"/>
      <c r="N5" s="397"/>
      <c r="O5" s="397"/>
      <c r="P5" s="397"/>
      <c r="Q5" s="397"/>
      <c r="R5" s="397"/>
      <c r="S5" s="397"/>
      <c r="T5" s="5"/>
      <c r="U5" s="5"/>
    </row>
    <row r="6" spans="1:21" ht="21" customHeight="1">
      <c r="A6" s="397" t="s">
        <v>111</v>
      </c>
      <c r="B6" s="397"/>
      <c r="C6" s="397"/>
      <c r="D6" s="397"/>
      <c r="E6" s="397"/>
      <c r="F6" s="397"/>
      <c r="G6" s="397"/>
      <c r="H6" s="397"/>
      <c r="I6" s="397"/>
      <c r="J6" s="397"/>
      <c r="K6" s="397"/>
      <c r="L6" s="397"/>
      <c r="M6" s="397"/>
      <c r="N6" s="397"/>
      <c r="O6" s="397"/>
      <c r="P6" s="397"/>
      <c r="Q6" s="397"/>
      <c r="R6" s="397"/>
      <c r="S6" s="397"/>
      <c r="T6" s="5"/>
      <c r="U6" s="5"/>
    </row>
    <row r="7" spans="1:21" ht="21.75" customHeight="1">
      <c r="A7" s="246" t="s">
        <v>46</v>
      </c>
      <c r="B7" s="246"/>
      <c r="C7" s="246"/>
      <c r="D7" s="246"/>
      <c r="E7" s="412" t="s">
        <v>207</v>
      </c>
      <c r="F7" s="412"/>
      <c r="G7" s="412"/>
      <c r="H7" s="412"/>
      <c r="I7" s="412"/>
      <c r="J7" s="412"/>
      <c r="K7" s="412"/>
      <c r="L7" s="412"/>
      <c r="M7" s="412"/>
      <c r="N7" s="412"/>
      <c r="O7" s="412"/>
      <c r="P7" s="412"/>
      <c r="Q7" s="412"/>
      <c r="R7" s="412"/>
      <c r="S7" s="412"/>
      <c r="T7" s="5"/>
      <c r="U7" s="5"/>
    </row>
    <row r="8" spans="1:21" ht="21.75" customHeight="1">
      <c r="A8" s="246" t="s">
        <v>47</v>
      </c>
      <c r="B8" s="246"/>
      <c r="C8" s="246"/>
      <c r="D8" s="246"/>
      <c r="E8" s="412" t="s">
        <v>208</v>
      </c>
      <c r="F8" s="412"/>
      <c r="G8" s="412"/>
      <c r="H8" s="412"/>
      <c r="I8" s="412"/>
      <c r="J8" s="412"/>
      <c r="K8" s="412"/>
      <c r="L8" s="412"/>
      <c r="M8" s="412"/>
      <c r="N8" s="412"/>
      <c r="O8" s="412"/>
      <c r="P8" s="412"/>
      <c r="Q8" s="412"/>
      <c r="R8" s="412"/>
      <c r="S8" s="412"/>
      <c r="T8" s="5"/>
      <c r="U8" s="5"/>
    </row>
    <row r="9" spans="1:19" ht="21.75" customHeight="1">
      <c r="A9" s="246" t="s">
        <v>45</v>
      </c>
      <c r="B9" s="246"/>
      <c r="C9" s="246"/>
      <c r="D9" s="246"/>
      <c r="E9" s="412" t="s">
        <v>117</v>
      </c>
      <c r="F9" s="412"/>
      <c r="G9" s="412"/>
      <c r="H9" s="412"/>
      <c r="I9" s="412"/>
      <c r="J9" s="412"/>
      <c r="K9" s="412"/>
      <c r="L9" s="412"/>
      <c r="M9" s="412"/>
      <c r="N9" s="412"/>
      <c r="O9" s="412"/>
      <c r="P9" s="412"/>
      <c r="Q9" s="412"/>
      <c r="R9" s="412"/>
      <c r="S9" s="412"/>
    </row>
    <row r="10" spans="1:19" ht="44.25" customHeight="1">
      <c r="A10" s="401" t="s">
        <v>110</v>
      </c>
      <c r="B10" s="401"/>
      <c r="C10" s="401"/>
      <c r="D10" s="401"/>
      <c r="E10" s="415" t="s">
        <v>129</v>
      </c>
      <c r="F10" s="415"/>
      <c r="G10" s="415"/>
      <c r="H10" s="415"/>
      <c r="I10" s="415"/>
      <c r="J10" s="415"/>
      <c r="K10" s="415"/>
      <c r="L10" s="415"/>
      <c r="M10" s="415"/>
      <c r="N10" s="415"/>
      <c r="O10" s="415"/>
      <c r="P10" s="415"/>
      <c r="Q10" s="415"/>
      <c r="R10" s="415"/>
      <c r="S10" s="415"/>
    </row>
    <row r="11" spans="1:19" ht="12.75" customHeight="1">
      <c r="A11" s="209" t="s">
        <v>112</v>
      </c>
      <c r="B11" s="214" t="s">
        <v>98</v>
      </c>
      <c r="C11" s="214"/>
      <c r="D11" s="214"/>
      <c r="E11" s="214"/>
      <c r="F11" s="416" t="s">
        <v>71</v>
      </c>
      <c r="G11" s="416" t="s">
        <v>99</v>
      </c>
      <c r="H11" s="416" t="s">
        <v>35</v>
      </c>
      <c r="I11" s="416" t="s">
        <v>62</v>
      </c>
      <c r="J11" s="416"/>
      <c r="K11" s="416"/>
      <c r="L11" s="416"/>
      <c r="M11" s="416"/>
      <c r="N11" s="416"/>
      <c r="O11" s="416"/>
      <c r="P11" s="416"/>
      <c r="Q11" s="416"/>
      <c r="R11" s="416"/>
      <c r="S11" s="416"/>
    </row>
    <row r="12" spans="1:19" ht="12.75">
      <c r="A12" s="209"/>
      <c r="B12" s="214"/>
      <c r="C12" s="214"/>
      <c r="D12" s="214"/>
      <c r="E12" s="214"/>
      <c r="F12" s="416"/>
      <c r="G12" s="416"/>
      <c r="H12" s="416"/>
      <c r="I12" s="416"/>
      <c r="J12" s="416"/>
      <c r="K12" s="416"/>
      <c r="L12" s="416"/>
      <c r="M12" s="416"/>
      <c r="N12" s="416"/>
      <c r="O12" s="416"/>
      <c r="P12" s="416"/>
      <c r="Q12" s="416"/>
      <c r="R12" s="416"/>
      <c r="S12" s="416"/>
    </row>
    <row r="13" spans="1:19" ht="42.75" customHeight="1">
      <c r="A13" s="209"/>
      <c r="B13" s="214"/>
      <c r="C13" s="214"/>
      <c r="D13" s="214"/>
      <c r="E13" s="214"/>
      <c r="F13" s="416"/>
      <c r="G13" s="416"/>
      <c r="H13" s="416"/>
      <c r="I13" s="103" t="s">
        <v>130</v>
      </c>
      <c r="J13" s="103" t="s">
        <v>131</v>
      </c>
      <c r="K13" s="103" t="s">
        <v>132</v>
      </c>
      <c r="L13" s="103" t="s">
        <v>133</v>
      </c>
      <c r="M13" s="103" t="s">
        <v>134</v>
      </c>
      <c r="N13" s="103" t="s">
        <v>135</v>
      </c>
      <c r="O13" s="103" t="s">
        <v>136</v>
      </c>
      <c r="P13" s="103" t="s">
        <v>137</v>
      </c>
      <c r="Q13" s="416" t="s">
        <v>73</v>
      </c>
      <c r="R13" s="416"/>
      <c r="S13" s="86" t="s">
        <v>102</v>
      </c>
    </row>
    <row r="14" spans="1:19" ht="71.25" customHeight="1">
      <c r="A14" s="427" t="s">
        <v>138</v>
      </c>
      <c r="B14" s="221" t="s">
        <v>118</v>
      </c>
      <c r="C14" s="221"/>
      <c r="D14" s="221"/>
      <c r="E14" s="221"/>
      <c r="F14" s="99" t="s">
        <v>119</v>
      </c>
      <c r="G14" s="95">
        <v>0</v>
      </c>
      <c r="H14" s="82" t="s">
        <v>139</v>
      </c>
      <c r="I14" s="98">
        <v>1</v>
      </c>
      <c r="J14" s="411">
        <v>150000000</v>
      </c>
      <c r="K14" s="98">
        <v>1</v>
      </c>
      <c r="L14" s="408">
        <f>89015065.0694382+'POA H.A.'!I8</f>
        <v>1736655514.0694382</v>
      </c>
      <c r="M14" s="98">
        <v>1</v>
      </c>
      <c r="N14" s="408">
        <v>77356184.98807508</v>
      </c>
      <c r="O14" s="98">
        <v>0</v>
      </c>
      <c r="P14" s="408">
        <v>76824809.04269913</v>
      </c>
      <c r="Q14" s="417">
        <f>I14+K14+M14+O14</f>
        <v>3</v>
      </c>
      <c r="R14" s="418"/>
      <c r="S14" s="421">
        <f>J14+L14+N14+P14</f>
        <v>2040836508.1002123</v>
      </c>
    </row>
    <row r="15" spans="1:19" ht="68.25" customHeight="1">
      <c r="A15" s="428"/>
      <c r="B15" s="221" t="s">
        <v>120</v>
      </c>
      <c r="C15" s="221"/>
      <c r="D15" s="221"/>
      <c r="E15" s="221"/>
      <c r="F15" s="99" t="s">
        <v>121</v>
      </c>
      <c r="G15" s="95">
        <v>0</v>
      </c>
      <c r="H15" s="82" t="s">
        <v>140</v>
      </c>
      <c r="I15" s="100">
        <v>1</v>
      </c>
      <c r="J15" s="411"/>
      <c r="K15" s="100">
        <v>1</v>
      </c>
      <c r="L15" s="409"/>
      <c r="M15" s="100">
        <v>1</v>
      </c>
      <c r="N15" s="409"/>
      <c r="O15" s="100">
        <v>1</v>
      </c>
      <c r="P15" s="409"/>
      <c r="Q15" s="419">
        <v>1</v>
      </c>
      <c r="R15" s="420"/>
      <c r="S15" s="422"/>
    </row>
    <row r="16" spans="1:19" ht="66" customHeight="1">
      <c r="A16" s="428"/>
      <c r="B16" s="221" t="s">
        <v>122</v>
      </c>
      <c r="C16" s="221"/>
      <c r="D16" s="221"/>
      <c r="E16" s="221"/>
      <c r="F16" s="99" t="s">
        <v>123</v>
      </c>
      <c r="G16" s="95">
        <v>0</v>
      </c>
      <c r="H16" s="82" t="s">
        <v>139</v>
      </c>
      <c r="I16" s="98">
        <v>2</v>
      </c>
      <c r="J16" s="411"/>
      <c r="K16" s="98">
        <v>6</v>
      </c>
      <c r="L16" s="409"/>
      <c r="M16" s="98">
        <v>6</v>
      </c>
      <c r="N16" s="409"/>
      <c r="O16" s="98">
        <v>6</v>
      </c>
      <c r="P16" s="409"/>
      <c r="Q16" s="417">
        <f>I16+K16+M16+O16</f>
        <v>20</v>
      </c>
      <c r="R16" s="418"/>
      <c r="S16" s="422"/>
    </row>
    <row r="17" spans="1:19" ht="69.75" customHeight="1">
      <c r="A17" s="428"/>
      <c r="B17" s="221" t="s">
        <v>124</v>
      </c>
      <c r="C17" s="221"/>
      <c r="D17" s="221"/>
      <c r="E17" s="221"/>
      <c r="F17" s="99" t="s">
        <v>125</v>
      </c>
      <c r="G17" s="104">
        <v>0</v>
      </c>
      <c r="H17" s="102" t="s">
        <v>139</v>
      </c>
      <c r="I17" s="6">
        <v>5</v>
      </c>
      <c r="J17" s="411"/>
      <c r="K17" s="6">
        <v>5</v>
      </c>
      <c r="L17" s="409">
        <v>89015065.0694382</v>
      </c>
      <c r="M17" s="6">
        <v>5</v>
      </c>
      <c r="N17" s="409">
        <v>110508835.6972501</v>
      </c>
      <c r="O17" s="6">
        <v>5</v>
      </c>
      <c r="P17" s="409"/>
      <c r="Q17" s="417">
        <f>I17+K17+M17+O17</f>
        <v>20</v>
      </c>
      <c r="R17" s="418"/>
      <c r="S17" s="422"/>
    </row>
    <row r="18" spans="1:19" s="5" customFormat="1" ht="62.25" customHeight="1">
      <c r="A18" s="277"/>
      <c r="B18" s="221" t="s">
        <v>126</v>
      </c>
      <c r="C18" s="221"/>
      <c r="D18" s="221"/>
      <c r="E18" s="221"/>
      <c r="F18" s="99" t="s">
        <v>127</v>
      </c>
      <c r="G18" s="105">
        <v>0</v>
      </c>
      <c r="H18" s="102" t="s">
        <v>140</v>
      </c>
      <c r="I18" s="101">
        <v>0.08</v>
      </c>
      <c r="J18" s="411"/>
      <c r="K18" s="101">
        <v>0.08</v>
      </c>
      <c r="L18" s="410"/>
      <c r="M18" s="101">
        <v>0.08</v>
      </c>
      <c r="N18" s="410"/>
      <c r="O18" s="101">
        <v>0.08</v>
      </c>
      <c r="P18" s="410"/>
      <c r="Q18" s="419">
        <f>I18+K18+M18+O18</f>
        <v>0.32</v>
      </c>
      <c r="R18" s="420"/>
      <c r="S18" s="423"/>
    </row>
    <row r="19" spans="1:19" s="12" customFormat="1" ht="23.25" customHeight="1">
      <c r="A19" s="426" t="s">
        <v>72</v>
      </c>
      <c r="B19" s="426"/>
      <c r="C19" s="426"/>
      <c r="D19" s="426"/>
      <c r="E19" s="426"/>
      <c r="F19" s="426"/>
      <c r="G19" s="426"/>
      <c r="H19" s="426"/>
      <c r="I19" s="83"/>
      <c r="J19" s="106">
        <f>SUM(J14)</f>
        <v>150000000</v>
      </c>
      <c r="K19" s="83"/>
      <c r="L19" s="106">
        <f>SUM(L14)</f>
        <v>1736655514.0694382</v>
      </c>
      <c r="M19" s="83"/>
      <c r="N19" s="106">
        <f>SUM(N14)</f>
        <v>77356184.98807508</v>
      </c>
      <c r="O19" s="83"/>
      <c r="P19" s="106">
        <f>SUM(P14)</f>
        <v>76824809.04269913</v>
      </c>
      <c r="Q19" s="424"/>
      <c r="R19" s="425"/>
      <c r="S19" s="106">
        <f>SUM(S14)</f>
        <v>2040836508.1002123</v>
      </c>
    </row>
    <row r="20" spans="2:3" ht="12.75">
      <c r="B20" s="4"/>
      <c r="C20" s="4"/>
    </row>
    <row r="25" spans="8:19" ht="12.75">
      <c r="H25" s="13"/>
      <c r="I25" s="13"/>
      <c r="J25" s="13"/>
      <c r="K25" s="13"/>
      <c r="L25" s="13"/>
      <c r="M25" s="13"/>
      <c r="N25" s="13"/>
      <c r="O25" s="13"/>
      <c r="P25" s="13"/>
      <c r="Q25" s="13"/>
      <c r="R25" s="13"/>
      <c r="S25" s="13"/>
    </row>
    <row r="26" spans="8:19" ht="12.75">
      <c r="H26" s="13"/>
      <c r="I26" s="13"/>
      <c r="J26" s="13"/>
      <c r="K26" s="13"/>
      <c r="L26" s="13"/>
      <c r="M26" s="13"/>
      <c r="N26" s="13"/>
      <c r="O26" s="13"/>
      <c r="P26" s="13"/>
      <c r="Q26" s="13"/>
      <c r="R26" s="13"/>
      <c r="S26" s="13"/>
    </row>
    <row r="27" spans="8:19" ht="12.75">
      <c r="H27" s="14"/>
      <c r="I27" s="14"/>
      <c r="J27" s="14"/>
      <c r="K27" s="14"/>
      <c r="L27" s="14"/>
      <c r="M27" s="14"/>
      <c r="N27" s="14"/>
      <c r="O27" s="13"/>
      <c r="P27" s="13"/>
      <c r="Q27" s="13"/>
      <c r="R27" s="13"/>
      <c r="S27" s="13"/>
    </row>
    <row r="28" spans="8:19" ht="12.75">
      <c r="H28" s="14"/>
      <c r="I28" s="14"/>
      <c r="J28" s="14"/>
      <c r="K28" s="14"/>
      <c r="L28" s="14"/>
      <c r="M28" s="14"/>
      <c r="N28" s="14"/>
      <c r="O28" s="13"/>
      <c r="P28" s="13"/>
      <c r="Q28" s="13"/>
      <c r="R28" s="13"/>
      <c r="S28" s="13"/>
    </row>
    <row r="29" spans="8:19" ht="12.75">
      <c r="H29" s="14"/>
      <c r="I29" s="14"/>
      <c r="J29" s="14"/>
      <c r="K29" s="14"/>
      <c r="L29" s="14"/>
      <c r="M29" s="14"/>
      <c r="N29" s="14"/>
      <c r="O29" s="13"/>
      <c r="P29" s="13"/>
      <c r="Q29" s="13"/>
      <c r="R29" s="13"/>
      <c r="S29" s="13"/>
    </row>
    <row r="30" spans="8:19" ht="12.75">
      <c r="H30" s="14"/>
      <c r="I30" s="14"/>
      <c r="J30" s="14"/>
      <c r="K30" s="14"/>
      <c r="L30" s="14"/>
      <c r="M30" s="14"/>
      <c r="N30" s="14"/>
      <c r="O30" s="13"/>
      <c r="P30" s="13"/>
      <c r="Q30" s="13"/>
      <c r="R30" s="13"/>
      <c r="S30" s="13"/>
    </row>
    <row r="31" spans="8:19" ht="12.75">
      <c r="H31" s="13"/>
      <c r="I31" s="13"/>
      <c r="J31" s="13"/>
      <c r="K31" s="13"/>
      <c r="L31" s="13"/>
      <c r="M31" s="13"/>
      <c r="N31" s="13"/>
      <c r="O31" s="13"/>
      <c r="P31" s="13"/>
      <c r="Q31" s="13"/>
      <c r="R31" s="13"/>
      <c r="S31" s="13"/>
    </row>
    <row r="32" spans="8:19" ht="12.75">
      <c r="H32" s="13"/>
      <c r="I32" s="13"/>
      <c r="J32" s="13"/>
      <c r="K32" s="13"/>
      <c r="L32" s="13"/>
      <c r="M32" s="13"/>
      <c r="N32" s="13"/>
      <c r="O32" s="13"/>
      <c r="P32" s="13"/>
      <c r="Q32" s="13"/>
      <c r="R32" s="13"/>
      <c r="S32" s="13"/>
    </row>
    <row r="33" spans="8:19" ht="12.75">
      <c r="H33" s="13"/>
      <c r="I33" s="13"/>
      <c r="J33" s="13"/>
      <c r="K33" s="13"/>
      <c r="L33" s="13"/>
      <c r="M33" s="13"/>
      <c r="N33" s="13"/>
      <c r="O33" s="13"/>
      <c r="P33" s="13"/>
      <c r="Q33" s="13"/>
      <c r="R33" s="13"/>
      <c r="S33" s="13"/>
    </row>
    <row r="34" spans="8:19" ht="12.75">
      <c r="H34" s="13"/>
      <c r="I34" s="13"/>
      <c r="J34" s="13"/>
      <c r="K34" s="13"/>
      <c r="L34" s="13"/>
      <c r="M34" s="13"/>
      <c r="N34" s="13"/>
      <c r="O34" s="13"/>
      <c r="P34" s="13"/>
      <c r="Q34" s="13"/>
      <c r="R34" s="13"/>
      <c r="S34" s="13"/>
    </row>
    <row r="35" spans="8:19" ht="12.75">
      <c r="H35" s="13"/>
      <c r="I35" s="13"/>
      <c r="J35" s="13"/>
      <c r="K35" s="13"/>
      <c r="L35" s="13"/>
      <c r="M35" s="13"/>
      <c r="N35" s="13"/>
      <c r="O35" s="13"/>
      <c r="P35" s="13"/>
      <c r="Q35" s="13"/>
      <c r="R35" s="13"/>
      <c r="S35" s="13"/>
    </row>
    <row r="36" spans="8:19" ht="12.75">
      <c r="H36" s="13"/>
      <c r="I36" s="13"/>
      <c r="J36" s="13"/>
      <c r="K36" s="13"/>
      <c r="L36" s="13"/>
      <c r="M36" s="13"/>
      <c r="N36" s="13"/>
      <c r="O36" s="13"/>
      <c r="P36" s="13"/>
      <c r="Q36" s="13"/>
      <c r="R36" s="13"/>
      <c r="S36" s="13"/>
    </row>
    <row r="37" spans="8:19" ht="12.75">
      <c r="H37" s="13"/>
      <c r="I37" s="13"/>
      <c r="J37" s="13"/>
      <c r="K37" s="13"/>
      <c r="L37" s="13"/>
      <c r="M37" s="13"/>
      <c r="N37" s="13"/>
      <c r="O37" s="13"/>
      <c r="P37" s="13"/>
      <c r="Q37" s="13"/>
      <c r="R37" s="13"/>
      <c r="S37" s="13"/>
    </row>
    <row r="38" spans="8:19" ht="12.75">
      <c r="H38" s="13"/>
      <c r="I38" s="13"/>
      <c r="J38" s="13"/>
      <c r="K38" s="13"/>
      <c r="L38" s="13"/>
      <c r="M38" s="13"/>
      <c r="N38" s="13"/>
      <c r="O38" s="13"/>
      <c r="P38" s="13"/>
      <c r="Q38" s="13"/>
      <c r="R38" s="13"/>
      <c r="S38" s="13"/>
    </row>
    <row r="39" spans="8:19" ht="12.75">
      <c r="H39" s="13"/>
      <c r="I39" s="13"/>
      <c r="J39" s="13"/>
      <c r="K39" s="13"/>
      <c r="L39" s="13"/>
      <c r="M39" s="13"/>
      <c r="N39" s="13"/>
      <c r="O39" s="13"/>
      <c r="P39" s="13"/>
      <c r="Q39" s="13"/>
      <c r="R39" s="13"/>
      <c r="S39" s="13"/>
    </row>
  </sheetData>
  <sheetProtection/>
  <mergeCells count="42">
    <mergeCell ref="A11:A13"/>
    <mergeCell ref="G11:G13"/>
    <mergeCell ref="H11:H13"/>
    <mergeCell ref="B11:E13"/>
    <mergeCell ref="A19:H19"/>
    <mergeCell ref="A14:A18"/>
    <mergeCell ref="Q19:R19"/>
    <mergeCell ref="Q14:R14"/>
    <mergeCell ref="B15:E15"/>
    <mergeCell ref="Q13:R13"/>
    <mergeCell ref="Q15:R15"/>
    <mergeCell ref="B16:E16"/>
    <mergeCell ref="Q16:R16"/>
    <mergeCell ref="E9:S9"/>
    <mergeCell ref="E10:S10"/>
    <mergeCell ref="L14:L18"/>
    <mergeCell ref="F11:F13"/>
    <mergeCell ref="P14:P18"/>
    <mergeCell ref="Q17:R17"/>
    <mergeCell ref="Q18:R18"/>
    <mergeCell ref="I11:S12"/>
    <mergeCell ref="S14:S18"/>
    <mergeCell ref="A5:S5"/>
    <mergeCell ref="A6:S6"/>
    <mergeCell ref="Q1:S1"/>
    <mergeCell ref="E7:S7"/>
    <mergeCell ref="E8:S8"/>
    <mergeCell ref="R3:S3"/>
    <mergeCell ref="R4:S4"/>
    <mergeCell ref="Q2:S2"/>
    <mergeCell ref="A7:D7"/>
    <mergeCell ref="A1:C4"/>
    <mergeCell ref="A9:D9"/>
    <mergeCell ref="A10:D10"/>
    <mergeCell ref="D1:P2"/>
    <mergeCell ref="N14:N18"/>
    <mergeCell ref="B14:E14"/>
    <mergeCell ref="B17:E17"/>
    <mergeCell ref="J14:J18"/>
    <mergeCell ref="D3:P4"/>
    <mergeCell ref="A8:D8"/>
    <mergeCell ref="B18:E18"/>
  </mergeCells>
  <printOptions horizontalCentered="1" verticalCentered="1"/>
  <pageMargins left="0.31496062992125984" right="0.52" top="0.984251968503937" bottom="0.984251968503937" header="0" footer="0"/>
  <pageSetup horizontalDpi="600" verticalDpi="600" orientation="landscape" paperSize="122"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user</cp:lastModifiedBy>
  <cp:lastPrinted>2016-05-03T19:32:30Z</cp:lastPrinted>
  <dcterms:created xsi:type="dcterms:W3CDTF">2009-04-02T20:41:07Z</dcterms:created>
  <dcterms:modified xsi:type="dcterms:W3CDTF">2021-07-07T20:22:20Z</dcterms:modified>
  <cp:category/>
  <cp:version/>
  <cp:contentType/>
  <cp:contentStatus/>
</cp:coreProperties>
</file>