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POA H.A." sheetId="1" r:id="rId1"/>
    <sheet name="POA H.B." sheetId="2" r:id="rId2"/>
    <sheet name="POA H.C. " sheetId="3" r:id="rId3"/>
    <sheet name="POA H.D." sheetId="4" r:id="rId4"/>
  </sheets>
  <externalReferences>
    <externalReference r:id="rId7"/>
    <externalReference r:id="rId8"/>
  </externalReferences>
  <definedNames>
    <definedName name="_xlnm.Print_Area" localSheetId="0">#N/A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  <author>Monica</author>
  </authors>
  <commentList>
    <comment ref="L13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3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  <comment ref="A12" authorId="2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Los gastos operativos de inversión no suman al techo presupuestal del proyecto</t>
        </r>
      </text>
    </comment>
  </commentList>
</comments>
</file>

<file path=xl/comments2.xml><?xml version="1.0" encoding="utf-8"?>
<comments xmlns="http://schemas.openxmlformats.org/spreadsheetml/2006/main">
  <authors>
    <author>Monica</author>
  </authors>
  <commentList>
    <comment ref="A75" authorId="0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Los gastos operativos de inversión no suman al techo presupuestal del proyecto</t>
        </r>
      </text>
    </comment>
  </commentList>
</comments>
</file>

<file path=xl/sharedStrings.xml><?xml version="1.0" encoding="utf-8"?>
<sst xmlns="http://schemas.openxmlformats.org/spreadsheetml/2006/main" count="406" uniqueCount="228">
  <si>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</si>
  <si>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</si>
  <si>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</si>
  <si>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</si>
  <si>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</si>
  <si>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</si>
  <si>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</si>
  <si>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</si>
  <si>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</si>
  <si>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</si>
  <si>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</si>
  <si>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</si>
  <si>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</si>
  <si>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</si>
  <si>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</si>
  <si>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</si>
  <si>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</si>
  <si>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</si>
  <si>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</si>
  <si>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</si>
  <si>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</si>
  <si>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</si>
  <si>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</si>
  <si>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</si>
  <si>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</si>
  <si>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</si>
  <si>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</si>
  <si>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</si>
  <si>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</si>
  <si>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</si>
  <si>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</si>
  <si>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</si>
  <si>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</si>
  <si>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</si>
  <si>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</si>
  <si>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</si>
  <si>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</si>
  <si>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</si>
  <si>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</si>
  <si>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</si>
  <si>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</si>
  <si>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</si>
  <si>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</si>
  <si>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</si>
  <si>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</si>
  <si>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</si>
  <si>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</si>
  <si>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</si>
  <si>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</si>
  <si>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</si>
  <si>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</si>
  <si>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</si>
  <si>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</si>
  <si>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</si>
  <si>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</si>
  <si>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</si>
  <si>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</si>
  <si>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</si>
  <si>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</si>
  <si>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</si>
  <si>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</si>
  <si>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</si>
  <si>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</si>
  <si>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</si>
  <si>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</si>
  <si>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</si>
  <si>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</si>
  <si>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</si>
  <si>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</si>
  <si>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</si>
  <si>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</si>
  <si>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INDICADOR</t>
  </si>
  <si>
    <t>TOTAL RECURSOS DE INVERSION  (en miles de pesos)</t>
  </si>
  <si>
    <t>TOTAL META FISICA</t>
  </si>
  <si>
    <t xml:space="preserve">METAS AÑO (AAAA) 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</si>
  <si>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</si>
  <si>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</si>
  <si>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</si>
  <si>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</si>
  <si>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</si>
  <si>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</si>
  <si>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</si>
  <si>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</si>
  <si>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</si>
  <si>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</si>
  <si>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</si>
  <si>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</si>
  <si>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</si>
  <si>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</si>
  <si>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</si>
  <si>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</si>
  <si>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</si>
  <si>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</si>
  <si>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</si>
  <si>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</si>
  <si>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TOTAL PROGRAMADO</t>
  </si>
  <si>
    <t>A. - PLAN OPERATIVO ANUAL DE INVERSIÓN</t>
  </si>
  <si>
    <t xml:space="preserve">Presupuesto asignado: </t>
  </si>
  <si>
    <t>ACTIVIDAD</t>
  </si>
  <si>
    <t>LINEA BASE</t>
  </si>
  <si>
    <t>ACTIVIDADES POA</t>
  </si>
  <si>
    <t>SUBTOTAL</t>
  </si>
  <si>
    <t>TOTAL COSTOS PROYECTOS</t>
  </si>
  <si>
    <t xml:space="preserve">COSTOS PORYECTOS  AÑO (AAAA) </t>
  </si>
  <si>
    <t>Evaluación y Seguimiento  de Licencias y Trámites Ambientales,  y Expedición de Salvoconductos S- Movilización de Madera - Rendimientos Financieros</t>
  </si>
  <si>
    <t>GASTOS OPERATIVOS DE INVERSION</t>
  </si>
  <si>
    <t>TECHO PRESUPUESTAL PROYECTO</t>
  </si>
  <si>
    <t xml:space="preserve">ACTIVIDADES ACCIONES OPERATIVAS  PROYECTO PA </t>
  </si>
  <si>
    <t>Otros</t>
  </si>
  <si>
    <t>Transporte de pesajeros</t>
  </si>
  <si>
    <t>Vehiculos (servicio alquiler de vehiculos)</t>
  </si>
  <si>
    <t>Bienes y servicios Almacen (materiales y suministros)</t>
  </si>
  <si>
    <t>OBJETIVO DEL PROYECTO</t>
  </si>
  <si>
    <t>D. -  ACCIONES OPERATIVAS PROYECTO - CUATRIENIO</t>
  </si>
  <si>
    <t>NOMBRE PROYECTO</t>
  </si>
  <si>
    <t xml:space="preserve">COSTOS PROYECTOS  AÑO (AAAA) </t>
  </si>
  <si>
    <t>Tasa por Uso del Agua  - Recuperación de cartera</t>
  </si>
  <si>
    <t>Tasa por Uso del Agua  - Rendimientos Financieros</t>
  </si>
  <si>
    <t>Tasa por Uso del Agua  - Excedentes Financieros</t>
  </si>
  <si>
    <t>Tasa Retributiva por  Vertimientos   - Recuperación de cartera</t>
  </si>
  <si>
    <t>Tasa Retributiva por  Vertimientos   - Rendimientos Financieros</t>
  </si>
  <si>
    <t>Tasa Retributiva por  Vertimientos   - Excedentes Financieros</t>
  </si>
  <si>
    <t>Tasa Compensatoria por Caza de Fauna Silvestre  - Recuperación de cartera</t>
  </si>
  <si>
    <t>Tasa Aprovechamiento Forestal  - Excedentes Financieros</t>
  </si>
  <si>
    <t>Evaluación y Seguimiento  de Licencias y Trámites Ambientales,  y Expedición de Salvoconductos S- Movilización de Madera - Recuperación de cartera</t>
  </si>
  <si>
    <t>Evaluación y Seguimiento  de Licencias y Trámites Ambientales,  y Expedición de Salvoconductos S- Movilización de Madera - Excedentes Financieros</t>
  </si>
  <si>
    <t>Derechos de Explotación de Recursos (Playa Blanca) - Recuperación de cartera</t>
  </si>
  <si>
    <t>Derechos de Explotación de Recursos (Playa Blanca) - Rendimientos Financieros</t>
  </si>
  <si>
    <t>Derechos de Explotación de Recursos (Playa Blanca) - Excedentes Financieros</t>
  </si>
  <si>
    <t>Multas, Sanciones y Reintegros, Devoluciones y Diversos - Recuperación de cartera</t>
  </si>
  <si>
    <t>Multas, Sanciones y Reintegros, Devoluciones y Diversos - Rendimientos Financieros</t>
  </si>
  <si>
    <t>Multas, Sanciones y Reintegros, Devoluciones y Diversos - Excedentes Financieros</t>
  </si>
  <si>
    <t>Sobretasa Y/O Porcentaje  Ambiental Al Impuesto Predial   - Recuperación de cartera</t>
  </si>
  <si>
    <t>Sobretasa Y/O Porcentaje  Ambiental Al Impuesto Predial   - Rendimientos Financieros</t>
  </si>
  <si>
    <t>Sobretasa Y/O Porcentaje  Ambiental Al Impuesto Predial   - Excedentes Financieros</t>
  </si>
  <si>
    <t>Termoeléctrico- GENSA  - Recuperación de cartera</t>
  </si>
  <si>
    <t>Termoeléctrico- GENSA  - Rendimientos Financieros</t>
  </si>
  <si>
    <t>Termoeléctrico- GENSA  - Excedentes Financieros</t>
  </si>
  <si>
    <t>Termoeléctrico- Electro Sochagota  - Recuperación de cartera</t>
  </si>
  <si>
    <t>Termoeléctrico- Electro Sochagota  - Rendimientos Financieros</t>
  </si>
  <si>
    <t>Termoeléctrico- Electro Sochagota  - Excedentes Financieros</t>
  </si>
  <si>
    <t>Hidroeléctrico - Hidrosogamoso  - Recuperación de cartera</t>
  </si>
  <si>
    <t>Hidroeléctrico - Hidrosogamoso  - Rendimientos Financieros</t>
  </si>
  <si>
    <t>Hidroeléctrico - Hidrosogamoso  - Excedentes Financieros</t>
  </si>
  <si>
    <t>Hidroeléctrico- Chivor  - Recuperación de cartera</t>
  </si>
  <si>
    <t>Hidroeléctrico- Chivor  - Rendimientos Financieros</t>
  </si>
  <si>
    <t>Hidroeléctrico- Chivor  - Excedentes Financieros</t>
  </si>
  <si>
    <t>Autogeneración - OCENSA  - Recuperación de cartera</t>
  </si>
  <si>
    <t>Autogeneración - OCENSA  - Rendimientos Financieros</t>
  </si>
  <si>
    <t>Autogeneración - OCENSA  - Excedentes Financieros</t>
  </si>
  <si>
    <t>Autogeneración - ARGOS  - Recuperación de cartera</t>
  </si>
  <si>
    <t>Autogeneración - ARGOS  - Rendimientos Financieros</t>
  </si>
  <si>
    <t>Autogeneración - ARGOS  - Excedentes Financieros</t>
  </si>
  <si>
    <t>OBJETO</t>
  </si>
  <si>
    <t>EXPERIENCIA</t>
  </si>
  <si>
    <t>RECURSO HUMANO EXTERNO</t>
  </si>
  <si>
    <t>Versión 2</t>
  </si>
  <si>
    <t>Conservación y manejo de áreas protegidas y ecosistemas estratégicos</t>
  </si>
  <si>
    <t>Incentivos a la conservación y descontaminación.</t>
  </si>
  <si>
    <t>Implementar Esquemas de Retribución por Servicios Ambientales</t>
  </si>
  <si>
    <t>Número de esquemas PSA implementados</t>
  </si>
  <si>
    <t>Incentivos a la conservación y descontaminación</t>
  </si>
  <si>
    <t>Número</t>
  </si>
  <si>
    <t>0.5</t>
  </si>
  <si>
    <t>Identificar, diseñar e implementar mecanismos para la conservación a través de esquemas de retribución por servicios ambientales, que permitan la conservación y protección de ecosistemas de interés ambiental.</t>
  </si>
  <si>
    <t>Areas protegidas y/o ecosistemas estratégicos de la jurisdicción de Corpoboyacá</t>
  </si>
  <si>
    <t>Número de esquemas  de PSA implementados</t>
  </si>
  <si>
    <t>SONIA NATALIA VASQUEZ</t>
  </si>
  <si>
    <t>LUIS HAIR DUEÑAS GOMEZ</t>
  </si>
  <si>
    <t>Subdirectora de Ecosistemas y Gestión Ambiental</t>
  </si>
  <si>
    <t>Responsable Proceso Evaluación Misional</t>
  </si>
  <si>
    <t xml:space="preserve">TOTAL </t>
  </si>
  <si>
    <t>4X1000</t>
  </si>
  <si>
    <r>
      <t xml:space="preserve">B. - PROGRAMACION PLAN DE NECESIDADES  AÑO </t>
    </r>
    <r>
      <rPr>
        <b/>
        <sz val="11"/>
        <color indexed="22"/>
        <rFont val="Arial"/>
        <family val="2"/>
      </rPr>
      <t>2021</t>
    </r>
  </si>
  <si>
    <t>METAS AÑO (2021)</t>
  </si>
  <si>
    <r>
      <t xml:space="preserve">VALOR UNITARIO Incluido IVA $ 
</t>
    </r>
    <r>
      <rPr>
        <b/>
        <sz val="9"/>
        <color indexed="22"/>
        <rFont val="Arial"/>
        <family val="2"/>
      </rPr>
      <t>(2021)</t>
    </r>
  </si>
  <si>
    <t>Tasa por Uso del Agua - Vigencia 2021 - Vigencia 2021</t>
  </si>
  <si>
    <t>Tasa Compensatoria por Caza de Fauna Silvestre - Vigencia 2021 - Vigencia 2021</t>
  </si>
  <si>
    <t>Evaluación y Seguimiento  de Licencias y Trámites Ambientales,  y Expedición de Salvoconductos S- Movilización de Madera - Vigencia 2021</t>
  </si>
  <si>
    <t>Derechos de Explotación de Recursos (Playa Blanca) - Vigencia 2021</t>
  </si>
  <si>
    <t>Multas, Sanciones y Reintegros, Devoluciones y Diversos - Vigencia 2021</t>
  </si>
  <si>
    <t>Sobretasa Y/O Porcentaje  Ambiental Al Impuesto Predial   - Vigencia 2021</t>
  </si>
  <si>
    <t>Aportes Nación para Funcionamiento - PGN   - Vigencia 2021</t>
  </si>
  <si>
    <t>Aportes Nación para Inversión- PGN   - Vigencia 2021</t>
  </si>
  <si>
    <t>Termoeléctrico- GENSA  - Vigencia 2021</t>
  </si>
  <si>
    <t>Termoeléctrico- Electro Sochagota  - Vigencia 2021</t>
  </si>
  <si>
    <t>Hidroeléctrico- Chivor  - Vigencia 2021</t>
  </si>
  <si>
    <t>Autogeneración - OCENSA  - Vigencia 2021</t>
  </si>
  <si>
    <t>Autogeneración - ARGOS  - Vigencia 2021</t>
  </si>
  <si>
    <t>Tasa Retributiva por  Vertimientos  - Vigencia 2021 - Vigencia 2021</t>
  </si>
  <si>
    <t>1.
…………………………..</t>
  </si>
  <si>
    <t>TECHOS PRESUPUESTALES</t>
  </si>
  <si>
    <t xml:space="preserve">ajuste </t>
  </si>
  <si>
    <t>CARPETA TAMAÑO OFICIO EN CARTÓN YUTE DE 900 GR COLOR NATURAL</t>
  </si>
  <si>
    <t>Unidad</t>
  </si>
  <si>
    <t>5</t>
  </si>
  <si>
    <t>PAPEL TAMAÑO CARTA DE 75 GRAMOS</t>
  </si>
  <si>
    <t>Resma</t>
  </si>
  <si>
    <t>101010060</t>
  </si>
  <si>
    <t>CAJA PARA ARCHIVO SEMI ACTIVO REF X 200 LOGO A UNA TINTA</t>
  </si>
  <si>
    <t>PORTAPLANOS TAMAÑO OFICIO PAQUETE POR 100 UNIDADES</t>
  </si>
  <si>
    <t>Paquete</t>
  </si>
  <si>
    <t>1</t>
  </si>
  <si>
    <t>101010081</t>
  </si>
  <si>
    <t>GANCHO LEGAJADOR PLÁSTICO FILAMENTOS DE 16.5 CM</t>
  </si>
  <si>
    <t>PAPEL TAMAÑO OFICIO DE 75 GRAMOS</t>
  </si>
  <si>
    <t>BOLÍGRAFO MINA NEGRA</t>
  </si>
  <si>
    <t>CDS EN BLANCO REUTILIZABLES</t>
  </si>
  <si>
    <t>DVD - R DE 4.7 GB 8X EN BLANCO</t>
  </si>
  <si>
    <t>LÁPIZ NEGRO</t>
  </si>
  <si>
    <t>SOBRES DE MANILA TAMAÑO CARTA MEMBRETEADOS</t>
  </si>
  <si>
    <t>SOBRES DE MANILA TAMAÑO OFICIO MEMBRETEADOS</t>
  </si>
  <si>
    <t>TÓNER CF325 NEGRO M830 - 806</t>
  </si>
  <si>
    <t>9</t>
  </si>
  <si>
    <t>Version 2</t>
  </si>
  <si>
    <t>NOTA.</t>
  </si>
  <si>
    <t xml:space="preserve">LOS RECURSOS ASIGNADOS PARA EL PROYECTO SON ESCASOS, ES IMPORTANTE CONSIDERAR LA ADQUISIÓN DEL SIGUINTE ELEMENTO </t>
  </si>
  <si>
    <t>Profesional Biología y/o afines, Categoria 8, con desplazamiento.</t>
  </si>
  <si>
    <t>General de 37 a 48 meses y especifica de 18 meses en la implementación de medidas de conservación en áreas protegidas o ecosistemas estratégicos.</t>
  </si>
  <si>
    <t>Prestación de servicios profesionales para realizar actividades en el marco del programa del Plan de Acción "Conservación y manejo de áreas protegidas y ecosistemas estratégicos" en el proyecto “Incentivos a la conservación y descontaminación”</t>
  </si>
  <si>
    <t>Formulación del POA Según Acuerdo 012 del 18 de diciembre 2020, presupuesto 2021</t>
  </si>
  <si>
    <t>C. - PROGRAMACION BIENES Y SERVICIOS  ALMACÉN AÑO  (2021)</t>
  </si>
  <si>
    <t>Implementar Esquemas de Retribución por Servicios Ambientales estratégicos, como medio de conservación de la biodiversidad</t>
  </si>
  <si>
    <t>0,5 Esquemas de Retribución por Servicios Ambientales implementados</t>
  </si>
  <si>
    <t>Biocentrismo y contribuciones de la naturaleza</t>
  </si>
  <si>
    <t>51301
Hidroeléctrico - Hidrosogamoso  - Vigencia 2021</t>
  </si>
  <si>
    <t>51301 Hidroeléctrico - Hidrosogamoso  - Vigencia 2021</t>
  </si>
  <si>
    <t>51301 
Hidroeléctrico - Hidrosogamoso  - Vigencia 2021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</si>
</sst>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 &quot;$&quot;\ * #,##0_ ;_ &quot;$&quot;\ * \-#,##0_ ;_ &quot;$&quot;\ * &quot;-&quot;_ ;_ @_ "/>
    <numFmt numFmtId="193" formatCode="_ * #,##0.00_ ;_ * \-#,##0.00_ ;_ * &quot;-&quot;??_ ;_ @_ "/>
    <numFmt numFmtId="194" formatCode="_-* #,##0\ _€_-;\-* #,##0\ _€_-;_-* &quot;-&quot;??\ _€_-;_-@_-"/>
    <numFmt numFmtId="195" formatCode="_(* #,##0_);_(* \(#,##0\);_(* &quot;-&quot;??_);_(@_)"/>
    <numFmt numFmtId="196" formatCode="_ [$$-2C0A]\ * #,##0_ ;_ [$$-2C0A]\ * \-#,##0_ ;_ [$$-2C0A]\ * &quot;-&quot;_ ;_ @_ "/>
    <numFmt numFmtId="197" formatCode="_-[$$-340A]\ * #,##0_-;\-[$$-340A]\ * #,##0_-;_-[$$-340A]\ * &quot;-&quot;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_(* #,##0.000_);_(* \(#,##0.000\);_(* &quot;-&quot;???_);_(@_)"/>
    <numFmt numFmtId="203" formatCode="&quot;$&quot;\ #,##0"/>
    <numFmt numFmtId="204" formatCode="_(* #,##0.0_);_(* \(#,##0.0\);_(* &quot;-&quot;??_);_(@_)"/>
    <numFmt numFmtId="205" formatCode="_(* #,##0.000_);_(* \(#,##0.000\);_(* &quot;-&quot;??_);_(@_)"/>
    <numFmt numFmtId="206" formatCode="0.000"/>
    <numFmt numFmtId="207" formatCode="0.0"/>
    <numFmt numFmtId="208" formatCode="[$$-240A]\ #,##0"/>
    <numFmt numFmtId="209" formatCode="0.000000"/>
    <numFmt numFmtId="210" formatCode="0.00000"/>
    <numFmt numFmtId="211" formatCode="0.0000"/>
    <numFmt numFmtId="212" formatCode="&quot;$&quot;\ #,##0.0_);\(&quot;$&quot;\ #,##0.0\)"/>
    <numFmt numFmtId="213" formatCode="_(&quot;$&quot;\ * #,##0.0_);_(&quot;$&quot;\ * \(#,##0.0\);_(&quot;$&quot;\ * &quot;-&quot;_);_(@_)"/>
    <numFmt numFmtId="214" formatCode="_(&quot;$&quot;\ * #,##0.00_);_(&quot;$&quot;\ * \(#,##0.00\);_(&quot;$&quot;\ * &quot;-&quot;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9"/>
      <color indexed="22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b/>
      <sz val="11"/>
      <color indexed="2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22" fillId="0" borderId="1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22" fillId="0" borderId="0" xfId="49" applyNumberFormat="1" applyFont="1" applyFill="1" applyBorder="1" applyAlignment="1">
      <alignment horizontal="left" vertical="center"/>
    </xf>
    <xf numFmtId="195" fontId="0" fillId="0" borderId="0" xfId="52" applyNumberFormat="1" applyFont="1" applyAlignment="1">
      <alignment horizontal="center" vertical="center"/>
    </xf>
    <xf numFmtId="195" fontId="0" fillId="0" borderId="0" xfId="52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194" fontId="0" fillId="0" borderId="0" xfId="51" applyNumberFormat="1" applyAlignment="1">
      <alignment vertical="center"/>
    </xf>
    <xf numFmtId="194" fontId="0" fillId="0" borderId="0" xfId="51" applyNumberFormat="1" applyFont="1" applyAlignment="1">
      <alignment vertical="center"/>
    </xf>
    <xf numFmtId="0" fontId="26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94" fontId="22" fillId="0" borderId="0" xfId="50" applyNumberFormat="1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194" fontId="26" fillId="0" borderId="10" xfId="5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94" fontId="26" fillId="0" borderId="10" xfId="5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94" fontId="22" fillId="0" borderId="0" xfId="50" applyNumberFormat="1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95" fontId="20" fillId="0" borderId="0" xfId="53" applyNumberFormat="1" applyFont="1" applyFill="1" applyBorder="1" applyAlignment="1">
      <alignment horizontal="center" vertical="center" wrapText="1"/>
    </xf>
    <xf numFmtId="49" fontId="19" fillId="0" borderId="0" xfId="52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justify" vertical="center" wrapText="1"/>
    </xf>
    <xf numFmtId="0" fontId="40" fillId="0" borderId="0" xfId="0" applyFont="1" applyAlignment="1">
      <alignment vertical="center"/>
    </xf>
    <xf numFmtId="0" fontId="41" fillId="24" borderId="12" xfId="0" applyFont="1" applyFill="1" applyBorder="1" applyAlignment="1">
      <alignment vertical="center"/>
    </xf>
    <xf numFmtId="0" fontId="41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195" fontId="0" fillId="24" borderId="10" xfId="52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/>
    </xf>
    <xf numFmtId="195" fontId="0" fillId="24" borderId="10" xfId="52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195" fontId="20" fillId="24" borderId="16" xfId="52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195" fontId="20" fillId="24" borderId="10" xfId="52" applyNumberFormat="1" applyFont="1" applyFill="1" applyBorder="1" applyAlignment="1">
      <alignment vertical="center" wrapText="1"/>
    </xf>
    <xf numFmtId="0" fontId="19" fillId="24" borderId="19" xfId="0" applyFont="1" applyFill="1" applyBorder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19" fillId="24" borderId="21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20" fillId="24" borderId="23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95" fontId="0" fillId="24" borderId="11" xfId="52" applyNumberFormat="1" applyFont="1" applyFill="1" applyBorder="1" applyAlignment="1">
      <alignment horizontal="center" vertical="center"/>
    </xf>
    <xf numFmtId="195" fontId="0" fillId="24" borderId="11" xfId="52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195" fontId="0" fillId="24" borderId="25" xfId="52" applyNumberFormat="1" applyFont="1" applyFill="1" applyBorder="1" applyAlignment="1">
      <alignment vertical="center"/>
    </xf>
    <xf numFmtId="0" fontId="20" fillId="24" borderId="26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95" fontId="0" fillId="24" borderId="17" xfId="52" applyNumberFormat="1" applyFont="1" applyFill="1" applyBorder="1" applyAlignment="1">
      <alignment horizontal="center" vertical="center"/>
    </xf>
    <xf numFmtId="195" fontId="0" fillId="24" borderId="17" xfId="52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20" fillId="24" borderId="23" xfId="0" applyFont="1" applyFill="1" applyBorder="1" applyAlignment="1">
      <alignment vertical="center" wrapText="1"/>
    </xf>
    <xf numFmtId="0" fontId="20" fillId="24" borderId="27" xfId="0" applyFont="1" applyFill="1" applyBorder="1" applyAlignment="1">
      <alignment vertical="center" wrapText="1"/>
    </xf>
    <xf numFmtId="195" fontId="0" fillId="24" borderId="16" xfId="52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95" fontId="0" fillId="24" borderId="0" xfId="52" applyNumberFormat="1" applyFont="1" applyFill="1" applyAlignment="1">
      <alignment horizontal="center" vertical="center"/>
    </xf>
    <xf numFmtId="195" fontId="0" fillId="24" borderId="0" xfId="52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28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vertical="center"/>
    </xf>
    <xf numFmtId="0" fontId="19" fillId="24" borderId="29" xfId="0" applyFont="1" applyFill="1" applyBorder="1" applyAlignment="1">
      <alignment horizontal="center" vertical="center"/>
    </xf>
    <xf numFmtId="0" fontId="19" fillId="24" borderId="3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justify" vertical="center"/>
    </xf>
    <xf numFmtId="0" fontId="0" fillId="0" borderId="31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49" fontId="19" fillId="0" borderId="11" xfId="52" applyNumberFormat="1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49" fontId="19" fillId="0" borderId="33" xfId="52" applyNumberFormat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49" fontId="19" fillId="0" borderId="27" xfId="52" applyNumberFormat="1" applyFont="1" applyFill="1" applyBorder="1" applyAlignment="1">
      <alignment horizontal="center" vertical="center"/>
    </xf>
    <xf numFmtId="0" fontId="21" fillId="16" borderId="34" xfId="0" applyFont="1" applyFill="1" applyBorder="1" applyAlignment="1">
      <alignment horizontal="center" vertical="center"/>
    </xf>
    <xf numFmtId="0" fontId="21" fillId="16" borderId="32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10" xfId="0" applyFont="1" applyBorder="1" applyAlignment="1">
      <alignment horizontal="justify" vertical="center" wrapText="1"/>
    </xf>
    <xf numFmtId="0" fontId="2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6" fillId="4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center"/>
    </xf>
    <xf numFmtId="197" fontId="19" fillId="0" borderId="0" xfId="0" applyNumberFormat="1" applyFont="1" applyFill="1" applyBorder="1" applyAlignment="1">
      <alignment horizontal="center" vertical="center"/>
    </xf>
    <xf numFmtId="196" fontId="0" fillId="0" borderId="0" xfId="0" applyNumberFormat="1" applyFont="1" applyFill="1" applyBorder="1" applyAlignment="1">
      <alignment horizontal="left" vertical="center"/>
    </xf>
    <xf numFmtId="192" fontId="20" fillId="0" borderId="11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vertical="center" wrapText="1"/>
    </xf>
    <xf numFmtId="0" fontId="42" fillId="26" borderId="10" xfId="0" applyFont="1" applyFill="1" applyBorder="1" applyAlignment="1">
      <alignment vertical="center" wrapText="1"/>
    </xf>
    <xf numFmtId="0" fontId="42" fillId="27" borderId="10" xfId="0" applyFont="1" applyFill="1" applyBorder="1" applyAlignment="1">
      <alignment vertical="center" wrapText="1"/>
    </xf>
    <xf numFmtId="0" fontId="42" fillId="28" borderId="10" xfId="0" applyFont="1" applyFill="1" applyBorder="1" applyAlignment="1">
      <alignment vertical="center" wrapText="1"/>
    </xf>
    <xf numFmtId="0" fontId="42" fillId="29" borderId="10" xfId="0" applyFont="1" applyFill="1" applyBorder="1" applyAlignment="1">
      <alignment vertical="center" wrapText="1"/>
    </xf>
    <xf numFmtId="0" fontId="23" fillId="24" borderId="12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0" fillId="24" borderId="35" xfId="0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24" borderId="17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4" fontId="0" fillId="0" borderId="25" xfId="55" applyFont="1" applyFill="1" applyBorder="1" applyAlignment="1">
      <alignment horizontal="center" vertical="center"/>
    </xf>
    <xf numFmtId="174" fontId="0" fillId="0" borderId="10" xfId="55" applyFont="1" applyFill="1" applyBorder="1" applyAlignment="1">
      <alignment horizontal="center" vertical="center"/>
    </xf>
    <xf numFmtId="174" fontId="26" fillId="4" borderId="10" xfId="0" applyNumberFormat="1" applyFont="1" applyFill="1" applyBorder="1" applyAlignment="1">
      <alignment vertical="center"/>
    </xf>
    <xf numFmtId="195" fontId="0" fillId="0" borderId="10" xfId="53" applyNumberFormat="1" applyFont="1" applyFill="1" applyBorder="1" applyAlignment="1">
      <alignment horizontal="justify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 wrapText="1"/>
    </xf>
    <xf numFmtId="0" fontId="19" fillId="30" borderId="10" xfId="0" applyFont="1" applyFill="1" applyBorder="1" applyAlignment="1">
      <alignment vertical="center"/>
    </xf>
    <xf numFmtId="0" fontId="19" fillId="30" borderId="14" xfId="0" applyFont="1" applyFill="1" applyBorder="1" applyAlignment="1">
      <alignment vertical="center"/>
    </xf>
    <xf numFmtId="14" fontId="20" fillId="0" borderId="10" xfId="0" applyNumberFormat="1" applyFont="1" applyBorder="1" applyAlignment="1">
      <alignment vertical="center"/>
    </xf>
    <xf numFmtId="0" fontId="0" fillId="24" borderId="10" xfId="0" applyFill="1" applyBorder="1" applyAlignment="1">
      <alignment vertical="center" wrapText="1"/>
    </xf>
    <xf numFmtId="0" fontId="0" fillId="24" borderId="15" xfId="0" applyFont="1" applyFill="1" applyBorder="1" applyAlignment="1">
      <alignment vertical="center"/>
    </xf>
    <xf numFmtId="0" fontId="0" fillId="24" borderId="35" xfId="0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195" fontId="20" fillId="24" borderId="10" xfId="52" applyNumberFormat="1" applyFont="1" applyFill="1" applyBorder="1" applyAlignment="1">
      <alignment horizontal="center" vertical="center" wrapText="1"/>
    </xf>
    <xf numFmtId="0" fontId="26" fillId="24" borderId="36" xfId="0" applyFont="1" applyFill="1" applyBorder="1" applyAlignment="1">
      <alignment horizontal="left" vertical="center"/>
    </xf>
    <xf numFmtId="0" fontId="26" fillId="24" borderId="37" xfId="0" applyFont="1" applyFill="1" applyBorder="1" applyAlignment="1">
      <alignment horizontal="left" vertical="center"/>
    </xf>
    <xf numFmtId="0" fontId="20" fillId="24" borderId="35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3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195" fontId="0" fillId="24" borderId="10" xfId="52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170" fontId="20" fillId="0" borderId="10" xfId="53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95" fontId="20" fillId="0" borderId="10" xfId="53" applyNumberFormat="1" applyFont="1" applyFill="1" applyBorder="1" applyAlignment="1">
      <alignment horizontal="center" vertical="center" wrapText="1"/>
    </xf>
    <xf numFmtId="195" fontId="20" fillId="0" borderId="10" xfId="53" applyNumberFormat="1" applyFont="1" applyFill="1" applyBorder="1" applyAlignment="1">
      <alignment horizontal="left" vertical="center" wrapText="1"/>
    </xf>
    <xf numFmtId="207" fontId="0" fillId="24" borderId="10" xfId="0" applyNumberFormat="1" applyFill="1" applyBorder="1" applyAlignment="1">
      <alignment horizontal="center" vertical="center"/>
    </xf>
    <xf numFmtId="0" fontId="41" fillId="24" borderId="10" xfId="0" applyFont="1" applyFill="1" applyBorder="1" applyAlignment="1">
      <alignment vertical="center"/>
    </xf>
    <xf numFmtId="205" fontId="41" fillId="24" borderId="10" xfId="0" applyNumberFormat="1" applyFont="1" applyFill="1" applyBorder="1" applyAlignment="1">
      <alignment vertical="center"/>
    </xf>
    <xf numFmtId="195" fontId="41" fillId="24" borderId="10" xfId="0" applyNumberFormat="1" applyFont="1" applyFill="1" applyBorder="1" applyAlignment="1">
      <alignment vertical="center"/>
    </xf>
    <xf numFmtId="0" fontId="0" fillId="0" borderId="10" xfId="57" applyNumberFormat="1" applyFont="1" applyFill="1" applyBorder="1" applyAlignment="1">
      <alignment horizontal="justify" vertical="top" wrapText="1"/>
      <protection/>
    </xf>
    <xf numFmtId="49" fontId="0" fillId="0" borderId="10" xfId="57" applyNumberFormat="1" applyFont="1" applyFill="1" applyBorder="1" applyAlignment="1">
      <alignment horizontal="justify" vertical="center" wrapText="1"/>
      <protection/>
    </xf>
    <xf numFmtId="49" fontId="0" fillId="0" borderId="10" xfId="57" applyNumberFormat="1" applyFont="1" applyFill="1" applyBorder="1" applyAlignment="1">
      <alignment horizontal="center" vertical="center" wrapText="1"/>
      <protection/>
    </xf>
    <xf numFmtId="208" fontId="43" fillId="0" borderId="10" xfId="57" applyNumberFormat="1" applyFont="1" applyBorder="1" applyAlignment="1">
      <alignment horizontal="center" vertical="center"/>
      <protection/>
    </xf>
    <xf numFmtId="203" fontId="0" fillId="0" borderId="10" xfId="5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58" applyNumberFormat="1" applyFont="1" applyFill="1" applyBorder="1" applyAlignment="1">
      <alignment horizontal="justify" vertical="top" wrapText="1"/>
      <protection/>
    </xf>
    <xf numFmtId="0" fontId="0" fillId="0" borderId="10" xfId="0" applyNumberFormat="1" applyFont="1" applyFill="1" applyBorder="1" applyAlignment="1">
      <alignment horizontal="justify" vertical="top" wrapText="1"/>
    </xf>
    <xf numFmtId="208" fontId="43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 quotePrefix="1">
      <alignment horizontal="justify" vertical="top" wrapText="1"/>
    </xf>
    <xf numFmtId="0" fontId="22" fillId="0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justify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194" fontId="26" fillId="0" borderId="0" xfId="0" applyNumberFormat="1" applyFont="1" applyFill="1" applyAlignment="1">
      <alignment vertical="center"/>
    </xf>
    <xf numFmtId="203" fontId="0" fillId="24" borderId="10" xfId="5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 vertical="center"/>
    </xf>
    <xf numFmtId="49" fontId="40" fillId="31" borderId="10" xfId="0" applyNumberFormat="1" applyFont="1" applyFill="1" applyBorder="1" applyAlignment="1">
      <alignment horizontal="justify" vertical="top" wrapText="1"/>
    </xf>
    <xf numFmtId="0" fontId="40" fillId="31" borderId="10" xfId="0" applyFont="1" applyFill="1" applyBorder="1" applyAlignment="1">
      <alignment horizontal="justify" vertical="top" wrapText="1"/>
    </xf>
    <xf numFmtId="0" fontId="44" fillId="31" borderId="10" xfId="0" applyFont="1" applyFill="1" applyBorder="1" applyAlignment="1">
      <alignment vertical="center"/>
    </xf>
    <xf numFmtId="208" fontId="40" fillId="31" borderId="10" xfId="0" applyNumberFormat="1" applyFont="1" applyFill="1" applyBorder="1" applyAlignment="1">
      <alignment/>
    </xf>
    <xf numFmtId="203" fontId="40" fillId="31" borderId="10" xfId="50" applyNumberFormat="1" applyFont="1" applyFill="1" applyBorder="1" applyAlignment="1">
      <alignment horizontal="right" vertical="center" wrapText="1"/>
    </xf>
    <xf numFmtId="175" fontId="0" fillId="24" borderId="10" xfId="48" applyFont="1" applyFill="1" applyBorder="1" applyAlignment="1">
      <alignment horizontal="center" vertical="center"/>
    </xf>
    <xf numFmtId="177" fontId="0" fillId="0" borderId="10" xfId="53" applyNumberFormat="1" applyFont="1" applyFill="1" applyBorder="1" applyAlignment="1">
      <alignment horizontal="center" vertical="center" wrapText="1"/>
    </xf>
    <xf numFmtId="177" fontId="20" fillId="32" borderId="10" xfId="53" applyNumberFormat="1" applyFont="1" applyFill="1" applyBorder="1" applyAlignment="1">
      <alignment horizontal="center" vertical="center" wrapText="1"/>
    </xf>
    <xf numFmtId="172" fontId="20" fillId="32" borderId="10" xfId="53" applyNumberFormat="1" applyFont="1" applyFill="1" applyBorder="1" applyAlignment="1">
      <alignment horizontal="center" vertical="center" wrapText="1"/>
    </xf>
    <xf numFmtId="214" fontId="0" fillId="0" borderId="38" xfId="55" applyNumberFormat="1" applyFont="1" applyFill="1" applyBorder="1" applyAlignment="1">
      <alignment horizontal="right" vertical="center"/>
    </xf>
    <xf numFmtId="214" fontId="0" fillId="0" borderId="38" xfId="0" applyNumberFormat="1" applyFont="1" applyFill="1" applyBorder="1" applyAlignment="1">
      <alignment horizontal="left" vertical="center"/>
    </xf>
    <xf numFmtId="214" fontId="20" fillId="0" borderId="32" xfId="0" applyNumberFormat="1" applyFont="1" applyFill="1" applyBorder="1" applyAlignment="1">
      <alignment horizontal="right" vertical="center"/>
    </xf>
    <xf numFmtId="195" fontId="20" fillId="0" borderId="38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0" fillId="0" borderId="35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 wrapText="1"/>
    </xf>
    <xf numFmtId="14" fontId="23" fillId="0" borderId="38" xfId="0" applyNumberFormat="1" applyFont="1" applyBorder="1" applyAlignment="1">
      <alignment horizontal="center" vertical="center"/>
    </xf>
    <xf numFmtId="14" fontId="23" fillId="0" borderId="35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19" fillId="0" borderId="0" xfId="52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0" fillId="0" borderId="34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left" vertical="center"/>
    </xf>
    <xf numFmtId="0" fontId="23" fillId="0" borderId="38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0" fillId="16" borderId="3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0" fillId="16" borderId="1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left" vertical="center"/>
    </xf>
    <xf numFmtId="0" fontId="20" fillId="0" borderId="37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left" vertical="center"/>
    </xf>
    <xf numFmtId="0" fontId="20" fillId="16" borderId="39" xfId="0" applyFont="1" applyFill="1" applyBorder="1" applyAlignment="1">
      <alignment horizontal="left" vertical="center" wrapText="1"/>
    </xf>
    <xf numFmtId="0" fontId="20" fillId="16" borderId="40" xfId="0" applyFont="1" applyFill="1" applyBorder="1" applyAlignment="1">
      <alignment horizontal="left" vertical="center" wrapText="1"/>
    </xf>
    <xf numFmtId="0" fontId="20" fillId="16" borderId="41" xfId="0" applyFont="1" applyFill="1" applyBorder="1" applyAlignment="1">
      <alignment horizontal="left" vertical="center" wrapText="1"/>
    </xf>
    <xf numFmtId="0" fontId="20" fillId="16" borderId="32" xfId="0" applyFont="1" applyFill="1" applyBorder="1" applyAlignment="1">
      <alignment horizontal="left" vertical="center" wrapText="1"/>
    </xf>
    <xf numFmtId="0" fontId="20" fillId="16" borderId="11" xfId="0" applyFont="1" applyFill="1" applyBorder="1" applyAlignment="1">
      <alignment horizontal="left" vertical="center" wrapText="1"/>
    </xf>
    <xf numFmtId="0" fontId="20" fillId="16" borderId="27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49" fontId="19" fillId="0" borderId="11" xfId="52" applyNumberFormat="1" applyFont="1" applyFill="1" applyBorder="1" applyAlignment="1">
      <alignment horizontal="center" vertical="center"/>
    </xf>
    <xf numFmtId="14" fontId="28" fillId="0" borderId="38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4" fontId="28" fillId="0" borderId="10" xfId="0" applyNumberFormat="1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/>
    </xf>
    <xf numFmtId="0" fontId="23" fillId="24" borderId="43" xfId="0" applyFont="1" applyFill="1" applyBorder="1" applyAlignment="1">
      <alignment horizontal="center" vertical="center"/>
    </xf>
    <xf numFmtId="0" fontId="31" fillId="24" borderId="44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32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31" fillId="24" borderId="39" xfId="0" applyFont="1" applyFill="1" applyBorder="1" applyAlignment="1">
      <alignment horizontal="center" vertical="center" wrapText="1"/>
    </xf>
    <xf numFmtId="0" fontId="31" fillId="24" borderId="40" xfId="0" applyFont="1" applyFill="1" applyBorder="1" applyAlignment="1">
      <alignment horizontal="center" vertical="center" wrapText="1"/>
    </xf>
    <xf numFmtId="0" fontId="31" fillId="24" borderId="41" xfId="0" applyFont="1" applyFill="1" applyBorder="1" applyAlignment="1">
      <alignment horizontal="center" vertical="center" wrapText="1"/>
    </xf>
    <xf numFmtId="0" fontId="31" fillId="24" borderId="31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31" fillId="24" borderId="3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14" fontId="0" fillId="24" borderId="19" xfId="0" applyNumberFormat="1" applyFont="1" applyFill="1" applyBorder="1" applyAlignment="1">
      <alignment horizontal="center" vertical="center" wrapText="1"/>
    </xf>
    <xf numFmtId="14" fontId="0" fillId="24" borderId="20" xfId="0" applyNumberFormat="1" applyFont="1" applyFill="1" applyBorder="1" applyAlignment="1">
      <alignment horizontal="center" vertical="center" wrapText="1"/>
    </xf>
    <xf numFmtId="14" fontId="0" fillId="24" borderId="49" xfId="0" applyNumberFormat="1" applyFont="1" applyFill="1" applyBorder="1" applyAlignment="1">
      <alignment horizontal="center" vertical="center" wrapText="1"/>
    </xf>
    <xf numFmtId="0" fontId="31" fillId="24" borderId="50" xfId="0" applyFont="1" applyFill="1" applyBorder="1" applyAlignment="1">
      <alignment horizontal="center" vertical="center" wrapText="1"/>
    </xf>
    <xf numFmtId="0" fontId="31" fillId="24" borderId="51" xfId="0" applyFont="1" applyFill="1" applyBorder="1" applyAlignment="1">
      <alignment horizontal="center" vertical="center" wrapText="1"/>
    </xf>
    <xf numFmtId="0" fontId="31" fillId="24" borderId="52" xfId="0" applyFont="1" applyFill="1" applyBorder="1" applyAlignment="1">
      <alignment horizontal="center" vertical="center" wrapText="1"/>
    </xf>
    <xf numFmtId="0" fontId="31" fillId="24" borderId="53" xfId="0" applyFont="1" applyFill="1" applyBorder="1" applyAlignment="1">
      <alignment horizontal="center" vertical="center" wrapText="1"/>
    </xf>
    <xf numFmtId="0" fontId="31" fillId="24" borderId="54" xfId="0" applyFont="1" applyFill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24" borderId="22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/>
    </xf>
    <xf numFmtId="0" fontId="45" fillId="24" borderId="55" xfId="0" applyFont="1" applyFill="1" applyBorder="1" applyAlignment="1">
      <alignment horizontal="left" vertical="center"/>
    </xf>
    <xf numFmtId="0" fontId="45" fillId="24" borderId="46" xfId="0" applyFont="1" applyFill="1" applyBorder="1" applyAlignment="1">
      <alignment horizontal="left" vertical="center"/>
    </xf>
    <xf numFmtId="0" fontId="20" fillId="24" borderId="56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95" fontId="20" fillId="24" borderId="10" xfId="52" applyNumberFormat="1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26" fillId="24" borderId="57" xfId="0" applyFont="1" applyFill="1" applyBorder="1" applyAlignment="1">
      <alignment horizontal="right" vertical="center"/>
    </xf>
    <xf numFmtId="0" fontId="26" fillId="24" borderId="20" xfId="0" applyFont="1" applyFill="1" applyBorder="1" applyAlignment="1">
      <alignment horizontal="right" vertical="center"/>
    </xf>
    <xf numFmtId="0" fontId="26" fillId="24" borderId="21" xfId="0" applyFont="1" applyFill="1" applyBorder="1" applyAlignment="1">
      <alignment horizontal="right" vertical="center"/>
    </xf>
    <xf numFmtId="0" fontId="20" fillId="24" borderId="55" xfId="0" applyFont="1" applyFill="1" applyBorder="1" applyAlignment="1">
      <alignment horizontal="left" vertical="center"/>
    </xf>
    <xf numFmtId="0" fontId="20" fillId="24" borderId="46" xfId="0" applyFont="1" applyFill="1" applyBorder="1" applyAlignment="1">
      <alignment horizontal="left" vertical="center"/>
    </xf>
    <xf numFmtId="0" fontId="20" fillId="24" borderId="15" xfId="0" applyFont="1" applyFill="1" applyBorder="1" applyAlignment="1">
      <alignment horizontal="center" vertical="center" wrapText="1"/>
    </xf>
    <xf numFmtId="0" fontId="21" fillId="24" borderId="38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21" fillId="24" borderId="48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49" xfId="0" applyFont="1" applyFill="1" applyBorder="1" applyAlignment="1">
      <alignment horizontal="center" vertical="center"/>
    </xf>
    <xf numFmtId="0" fontId="20" fillId="24" borderId="56" xfId="0" applyFont="1" applyFill="1" applyBorder="1" applyAlignment="1">
      <alignment horizontal="center" vertical="center"/>
    </xf>
    <xf numFmtId="0" fontId="20" fillId="24" borderId="40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195" fontId="20" fillId="24" borderId="25" xfId="52" applyNumberFormat="1" applyFont="1" applyFill="1" applyBorder="1" applyAlignment="1">
      <alignment horizontal="center" vertical="center"/>
    </xf>
    <xf numFmtId="195" fontId="20" fillId="24" borderId="34" xfId="52" applyNumberFormat="1" applyFont="1" applyFill="1" applyBorder="1" applyAlignment="1">
      <alignment horizontal="center" vertical="center"/>
    </xf>
    <xf numFmtId="195" fontId="20" fillId="24" borderId="25" xfId="52" applyNumberFormat="1" applyFont="1" applyFill="1" applyBorder="1" applyAlignment="1">
      <alignment horizontal="center" vertical="center" wrapText="1"/>
    </xf>
    <xf numFmtId="195" fontId="20" fillId="24" borderId="34" xfId="52" applyNumberFormat="1" applyFont="1" applyFill="1" applyBorder="1" applyAlignment="1">
      <alignment horizontal="center" vertical="center" wrapText="1"/>
    </xf>
    <xf numFmtId="0" fontId="26" fillId="24" borderId="36" xfId="0" applyFont="1" applyFill="1" applyBorder="1" applyAlignment="1">
      <alignment horizontal="left" vertical="center"/>
    </xf>
    <xf numFmtId="0" fontId="26" fillId="24" borderId="37" xfId="0" applyFont="1" applyFill="1" applyBorder="1" applyAlignment="1">
      <alignment horizontal="left" vertical="center"/>
    </xf>
    <xf numFmtId="0" fontId="20" fillId="24" borderId="26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19" fillId="24" borderId="38" xfId="0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center" vertical="center"/>
    </xf>
    <xf numFmtId="0" fontId="19" fillId="24" borderId="48" xfId="0" applyFont="1" applyFill="1" applyBorder="1" applyAlignment="1">
      <alignment horizontal="center" vertical="center"/>
    </xf>
    <xf numFmtId="0" fontId="20" fillId="24" borderId="58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195" fontId="20" fillId="24" borderId="60" xfId="52" applyNumberFormat="1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 wrapText="1"/>
    </xf>
    <xf numFmtId="195" fontId="21" fillId="24" borderId="60" xfId="52" applyNumberFormat="1" applyFont="1" applyFill="1" applyBorder="1" applyAlignment="1">
      <alignment horizontal="center" vertical="center" wrapText="1"/>
    </xf>
    <xf numFmtId="195" fontId="21" fillId="24" borderId="34" xfId="52" applyNumberFormat="1" applyFont="1" applyFill="1" applyBorder="1" applyAlignment="1">
      <alignment horizontal="center" vertical="center" wrapText="1"/>
    </xf>
    <xf numFmtId="195" fontId="21" fillId="24" borderId="10" xfId="52" applyNumberFormat="1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0" fontId="0" fillId="24" borderId="35" xfId="0" applyFill="1" applyBorder="1" applyAlignment="1">
      <alignment horizontal="left" vertical="center"/>
    </xf>
    <xf numFmtId="0" fontId="19" fillId="24" borderId="39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61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right" vertical="center"/>
    </xf>
    <xf numFmtId="0" fontId="19" fillId="24" borderId="35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left" vertical="center"/>
    </xf>
    <xf numFmtId="0" fontId="0" fillId="24" borderId="37" xfId="0" applyFont="1" applyFill="1" applyBorder="1" applyAlignment="1">
      <alignment horizontal="left" vertical="center"/>
    </xf>
    <xf numFmtId="0" fontId="26" fillId="24" borderId="56" xfId="0" applyFont="1" applyFill="1" applyBorder="1" applyAlignment="1">
      <alignment horizontal="right" vertical="center"/>
    </xf>
    <xf numFmtId="0" fontId="26" fillId="24" borderId="40" xfId="0" applyFont="1" applyFill="1" applyBorder="1" applyAlignment="1">
      <alignment horizontal="right" vertical="center"/>
    </xf>
    <xf numFmtId="0" fontId="26" fillId="24" borderId="41" xfId="0" applyFont="1" applyFill="1" applyBorder="1" applyAlignment="1">
      <alignment horizontal="right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0" fillId="0" borderId="38" xfId="57" applyFont="1" applyFill="1" applyBorder="1" applyAlignment="1">
      <alignment horizontal="left" vertical="top" wrapText="1"/>
      <protection/>
    </xf>
    <xf numFmtId="0" fontId="0" fillId="0" borderId="35" xfId="57" applyFont="1" applyFill="1" applyBorder="1" applyAlignment="1">
      <alignment horizontal="left" vertical="top" wrapText="1"/>
      <protection/>
    </xf>
    <xf numFmtId="0" fontId="40" fillId="31" borderId="10" xfId="0" applyFont="1" applyFill="1" applyBorder="1" applyAlignment="1">
      <alignment horizontal="left" vertical="top"/>
    </xf>
    <xf numFmtId="0" fontId="0" fillId="0" borderId="38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  <xf numFmtId="0" fontId="0" fillId="0" borderId="38" xfId="57" applyFont="1" applyFill="1" applyBorder="1" applyAlignment="1">
      <alignment horizontal="left" vertical="center" wrapText="1"/>
      <protection/>
    </xf>
    <xf numFmtId="0" fontId="0" fillId="0" borderId="35" xfId="57" applyFont="1" applyFill="1" applyBorder="1" applyAlignment="1">
      <alignment horizontal="left" vertical="center" wrapText="1"/>
      <protection/>
    </xf>
    <xf numFmtId="0" fontId="22" fillId="0" borderId="25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0" fillId="24" borderId="38" xfId="57" applyFont="1" applyFill="1" applyBorder="1" applyAlignment="1">
      <alignment horizontal="left" vertical="top" wrapText="1"/>
      <protection/>
    </xf>
    <xf numFmtId="0" fontId="0" fillId="24" borderId="35" xfId="57" applyFont="1" applyFill="1" applyBorder="1" applyAlignment="1">
      <alignment horizontal="left" vertical="top" wrapText="1"/>
      <protection/>
    </xf>
    <xf numFmtId="0" fontId="26" fillId="0" borderId="38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right" vertical="center"/>
    </xf>
    <xf numFmtId="0" fontId="26" fillId="0" borderId="37" xfId="0" applyFont="1" applyFill="1" applyBorder="1" applyAlignment="1">
      <alignment horizontal="right" vertical="center"/>
    </xf>
    <xf numFmtId="0" fontId="26" fillId="0" borderId="35" xfId="0" applyFont="1" applyFill="1" applyBorder="1" applyAlignment="1">
      <alignment horizontal="right" vertical="center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14" fontId="24" fillId="0" borderId="38" xfId="0" applyNumberFormat="1" applyFont="1" applyBorder="1" applyAlignment="1">
      <alignment horizontal="center" vertical="center"/>
    </xf>
    <xf numFmtId="14" fontId="24" fillId="0" borderId="35" xfId="0" applyNumberFormat="1" applyFont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6" fillId="4" borderId="10" xfId="0" applyFont="1" applyFill="1" applyBorder="1" applyAlignment="1">
      <alignment horizontal="left" vertical="center"/>
    </xf>
    <xf numFmtId="3" fontId="26" fillId="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-SISTEMA DESARROLLO ADMINISTRATIVO-POA 2008-1" xfId="49"/>
    <cellStyle name="Millares_3-SISTEMA DESARROLLO ADMINISTRATIVO-POA 2008-1" xfId="50"/>
    <cellStyle name="Millares_Copia de MATRICES OPERATIVAS PROYECTOS PAT 07-09-AJUSTADAS-2008" xfId="51"/>
    <cellStyle name="Millares_FORMATO POA" xfId="52"/>
    <cellStyle name="Millares_Libro2" xfId="53"/>
    <cellStyle name="Currency" xfId="54"/>
    <cellStyle name="Currency [0]" xfId="55"/>
    <cellStyle name="Neutral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1047750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47625</xdr:rowOff>
    </xdr:from>
    <xdr:to>
      <xdr:col>0</xdr:col>
      <xdr:colOff>1790700</xdr:colOff>
      <xdr:row>3</xdr:row>
      <xdr:rowOff>209550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343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1323975</xdr:colOff>
      <xdr:row>3</xdr:row>
      <xdr:rowOff>257175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133350</xdr:rowOff>
    </xdr:from>
    <xdr:to>
      <xdr:col>2</xdr:col>
      <xdr:colOff>28575</xdr:colOff>
      <xdr:row>3</xdr:row>
      <xdr:rowOff>257175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alvarez\Downloads\FEV-16%20Incentivos%20a%20la%20conservaci&#243;n%20y%20descontaminacion%20V2%200608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cuments\EVALUACION%20MISIONAL\PLAN%20DE%20ACCION%202020%20-2023\GOI%202021-PLANEAC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4">
          <cell r="K4" t="str">
            <v>Versión 2</v>
          </cell>
          <cell r="N4">
            <v>44015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</sheetNames>
    <sheetDataSet>
      <sheetData sheetId="0">
        <row r="9">
          <cell r="F9">
            <v>1003000</v>
          </cell>
          <cell r="H9">
            <v>40941626</v>
          </cell>
          <cell r="I9">
            <v>528000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GridLines="0" tabSelected="1" zoomScale="80" zoomScaleNormal="80" zoomScalePageLayoutView="0" workbookViewId="0" topLeftCell="A5">
      <selection activeCell="D6" sqref="D6:G6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9.28125" style="1" customWidth="1"/>
    <col min="6" max="6" width="17.421875" style="1" customWidth="1"/>
    <col min="7" max="7" width="25.28125" style="4" customWidth="1"/>
    <col min="8" max="8" width="22.28125" style="1" customWidth="1"/>
    <col min="9" max="10" width="19.8515625" style="1" customWidth="1"/>
    <col min="11" max="11" width="19.8515625" style="2" customWidth="1"/>
    <col min="12" max="15" width="30.7109375" style="1" customWidth="1"/>
    <col min="16" max="17" width="19.421875" style="1" customWidth="1"/>
    <col min="18" max="18" width="20.140625" style="1" customWidth="1"/>
    <col min="19" max="19" width="21.57421875" style="1" customWidth="1"/>
    <col min="20" max="23" width="11.421875" style="1" customWidth="1"/>
    <col min="24" max="16384" width="11.421875" style="1" customWidth="1"/>
  </cols>
  <sheetData>
    <row r="1" spans="1:17" ht="31.5" customHeight="1">
      <c r="A1" s="252"/>
      <c r="B1" s="252"/>
      <c r="C1" s="240" t="s">
        <v>49</v>
      </c>
      <c r="D1" s="241"/>
      <c r="E1" s="241"/>
      <c r="F1" s="241"/>
      <c r="G1" s="241"/>
      <c r="H1" s="241"/>
      <c r="I1" s="241"/>
      <c r="J1" s="242"/>
      <c r="K1" s="238" t="s">
        <v>93</v>
      </c>
      <c r="L1" s="238"/>
      <c r="M1" s="238"/>
      <c r="N1" s="238"/>
      <c r="O1" s="238"/>
      <c r="P1" s="96"/>
      <c r="Q1" s="96"/>
    </row>
    <row r="2" spans="1:17" ht="19.5" customHeight="1">
      <c r="A2" s="252"/>
      <c r="B2" s="252"/>
      <c r="C2" s="243"/>
      <c r="D2" s="244"/>
      <c r="E2" s="244"/>
      <c r="F2" s="244"/>
      <c r="G2" s="244"/>
      <c r="H2" s="244"/>
      <c r="I2" s="244"/>
      <c r="J2" s="245"/>
      <c r="K2" s="239" t="s">
        <v>51</v>
      </c>
      <c r="L2" s="239"/>
      <c r="M2" s="239"/>
      <c r="N2" s="239"/>
      <c r="O2" s="239"/>
      <c r="P2" s="39"/>
      <c r="Q2" s="39"/>
    </row>
    <row r="3" spans="1:17" ht="19.5" customHeight="1">
      <c r="A3" s="252"/>
      <c r="B3" s="252"/>
      <c r="C3" s="240" t="s">
        <v>50</v>
      </c>
      <c r="D3" s="241"/>
      <c r="E3" s="241"/>
      <c r="F3" s="241"/>
      <c r="G3" s="241"/>
      <c r="H3" s="241"/>
      <c r="I3" s="241"/>
      <c r="J3" s="242"/>
      <c r="K3" s="239" t="s">
        <v>52</v>
      </c>
      <c r="L3" s="239"/>
      <c r="M3" s="239"/>
      <c r="N3" s="239" t="s">
        <v>64</v>
      </c>
      <c r="O3" s="239"/>
      <c r="P3" s="39"/>
      <c r="Q3" s="39"/>
    </row>
    <row r="4" spans="1:17" ht="24.75" customHeight="1">
      <c r="A4" s="252"/>
      <c r="B4" s="252"/>
      <c r="C4" s="243"/>
      <c r="D4" s="244"/>
      <c r="E4" s="244"/>
      <c r="F4" s="244"/>
      <c r="G4" s="244"/>
      <c r="H4" s="244"/>
      <c r="I4" s="244"/>
      <c r="J4" s="245"/>
      <c r="K4" s="248" t="s">
        <v>156</v>
      </c>
      <c r="L4" s="249"/>
      <c r="M4" s="250"/>
      <c r="N4" s="228">
        <v>44015</v>
      </c>
      <c r="O4" s="229"/>
      <c r="P4" s="97"/>
      <c r="Q4" s="97"/>
    </row>
    <row r="5" spans="1:17" ht="31.5" customHeight="1">
      <c r="A5" s="235" t="s">
        <v>96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98"/>
      <c r="Q5" s="98"/>
    </row>
    <row r="6" spans="1:18" ht="30.75" customHeight="1">
      <c r="A6" s="251" t="s">
        <v>3</v>
      </c>
      <c r="B6" s="251"/>
      <c r="C6" s="251"/>
      <c r="D6" s="246" t="s">
        <v>224</v>
      </c>
      <c r="E6" s="247"/>
      <c r="F6" s="247"/>
      <c r="G6" s="247"/>
      <c r="H6" s="114" t="s">
        <v>0</v>
      </c>
      <c r="I6" s="115" t="s">
        <v>1</v>
      </c>
      <c r="J6" s="105"/>
      <c r="K6" s="128"/>
      <c r="L6" s="254"/>
      <c r="M6" s="254"/>
      <c r="N6" s="93"/>
      <c r="O6" s="110"/>
      <c r="P6" s="93"/>
      <c r="Q6" s="93"/>
      <c r="R6" s="135" t="s">
        <v>176</v>
      </c>
    </row>
    <row r="7" spans="1:18" ht="34.5" customHeight="1">
      <c r="A7" s="253" t="s">
        <v>59</v>
      </c>
      <c r="B7" s="253"/>
      <c r="C7" s="253"/>
      <c r="D7" s="237" t="s">
        <v>157</v>
      </c>
      <c r="E7" s="237"/>
      <c r="F7" s="237"/>
      <c r="G7" s="237"/>
      <c r="H7" s="37" t="s">
        <v>97</v>
      </c>
      <c r="I7" s="212">
        <v>37138735.76</v>
      </c>
      <c r="J7" s="106"/>
      <c r="K7" s="129"/>
      <c r="L7" s="236"/>
      <c r="M7" s="236"/>
      <c r="N7" s="36"/>
      <c r="O7" s="111"/>
      <c r="P7" s="36"/>
      <c r="Q7" s="36"/>
      <c r="R7" s="135" t="s">
        <v>116</v>
      </c>
    </row>
    <row r="8" spans="1:18" ht="34.5" customHeight="1">
      <c r="A8" s="253" t="s">
        <v>2</v>
      </c>
      <c r="B8" s="253"/>
      <c r="C8" s="253"/>
      <c r="D8" s="255" t="s">
        <v>161</v>
      </c>
      <c r="E8" s="256"/>
      <c r="F8" s="256"/>
      <c r="G8" s="257"/>
      <c r="H8" s="32" t="s">
        <v>90</v>
      </c>
      <c r="I8" s="213" t="s">
        <v>4</v>
      </c>
      <c r="J8" s="106"/>
      <c r="K8" s="129"/>
      <c r="L8" s="36"/>
      <c r="M8" s="36"/>
      <c r="N8" s="36"/>
      <c r="O8" s="111"/>
      <c r="P8" s="36"/>
      <c r="Q8" s="36"/>
      <c r="R8" s="135" t="s">
        <v>117</v>
      </c>
    </row>
    <row r="9" spans="1:18" ht="33" customHeight="1">
      <c r="A9" s="258" t="s">
        <v>60</v>
      </c>
      <c r="B9" s="259"/>
      <c r="C9" s="260"/>
      <c r="D9" s="264"/>
      <c r="E9" s="265"/>
      <c r="F9" s="265"/>
      <c r="G9" s="266"/>
      <c r="H9" s="32" t="s">
        <v>91</v>
      </c>
      <c r="I9" s="213" t="s">
        <v>4</v>
      </c>
      <c r="J9" s="107"/>
      <c r="K9" s="130"/>
      <c r="L9" s="236"/>
      <c r="M9" s="236"/>
      <c r="N9" s="36"/>
      <c r="O9" s="111"/>
      <c r="P9" s="36"/>
      <c r="Q9" s="36"/>
      <c r="R9" s="135" t="s">
        <v>118</v>
      </c>
    </row>
    <row r="10" spans="1:18" ht="30" customHeight="1">
      <c r="A10" s="261"/>
      <c r="B10" s="262"/>
      <c r="C10" s="263"/>
      <c r="D10" s="267"/>
      <c r="E10" s="268"/>
      <c r="F10" s="268"/>
      <c r="G10" s="269"/>
      <c r="H10" s="32" t="s">
        <v>92</v>
      </c>
      <c r="I10" s="213" t="s">
        <v>4</v>
      </c>
      <c r="J10" s="107"/>
      <c r="K10" s="130"/>
      <c r="L10" s="36"/>
      <c r="M10" s="36"/>
      <c r="N10" s="36"/>
      <c r="O10" s="111"/>
      <c r="P10" s="36"/>
      <c r="Q10" s="36"/>
      <c r="R10" s="135" t="s">
        <v>189</v>
      </c>
    </row>
    <row r="11" spans="1:18" ht="22.5" customHeight="1">
      <c r="A11" s="270" t="s">
        <v>106</v>
      </c>
      <c r="B11" s="270"/>
      <c r="C11" s="270"/>
      <c r="D11" s="270"/>
      <c r="E11" s="270"/>
      <c r="F11" s="270"/>
      <c r="G11" s="271"/>
      <c r="H11" s="112" t="s">
        <v>9</v>
      </c>
      <c r="I11" s="214">
        <f>SUM(I7:I10)</f>
        <v>37138735.76</v>
      </c>
      <c r="J11" s="108"/>
      <c r="K11" s="131"/>
      <c r="L11" s="272"/>
      <c r="M11" s="272"/>
      <c r="N11" s="109"/>
      <c r="O11" s="113"/>
      <c r="P11" s="36"/>
      <c r="Q11" s="36"/>
      <c r="R11" s="135" t="s">
        <v>119</v>
      </c>
    </row>
    <row r="12" spans="1:18" ht="22.5" customHeight="1">
      <c r="A12" s="270" t="s">
        <v>105</v>
      </c>
      <c r="B12" s="270"/>
      <c r="C12" s="270"/>
      <c r="D12" s="270"/>
      <c r="E12" s="270"/>
      <c r="F12" s="270"/>
      <c r="G12" s="271"/>
      <c r="H12" s="112" t="s">
        <v>9</v>
      </c>
      <c r="I12" s="214">
        <v>42472626</v>
      </c>
      <c r="J12" s="108"/>
      <c r="K12" s="131"/>
      <c r="L12" s="109"/>
      <c r="M12" s="109"/>
      <c r="N12" s="109"/>
      <c r="O12" s="113"/>
      <c r="P12" s="36"/>
      <c r="Q12" s="36"/>
      <c r="R12" s="135" t="s">
        <v>120</v>
      </c>
    </row>
    <row r="13" spans="1:18" ht="52.5" customHeight="1">
      <c r="A13" s="283" t="s">
        <v>5</v>
      </c>
      <c r="B13" s="234" t="s">
        <v>107</v>
      </c>
      <c r="C13" s="234"/>
      <c r="D13" s="234"/>
      <c r="E13" s="218" t="s">
        <v>5</v>
      </c>
      <c r="F13" s="218" t="s">
        <v>100</v>
      </c>
      <c r="G13" s="234" t="s">
        <v>6</v>
      </c>
      <c r="H13" s="230" t="s">
        <v>174</v>
      </c>
      <c r="I13" s="230"/>
      <c r="J13" s="233" t="s">
        <v>7</v>
      </c>
      <c r="K13" s="233"/>
      <c r="L13" s="279" t="s">
        <v>94</v>
      </c>
      <c r="M13" s="279"/>
      <c r="N13" s="279"/>
      <c r="O13" s="279"/>
      <c r="P13" s="103"/>
      <c r="Q13" s="99"/>
      <c r="R13" s="135" t="s">
        <v>121</v>
      </c>
    </row>
    <row r="14" spans="1:18" ht="39.75" customHeight="1">
      <c r="A14" s="283"/>
      <c r="B14" s="234"/>
      <c r="C14" s="234"/>
      <c r="D14" s="234"/>
      <c r="E14" s="219"/>
      <c r="F14" s="219"/>
      <c r="G14" s="234"/>
      <c r="H14" s="95" t="s">
        <v>8</v>
      </c>
      <c r="I14" s="104" t="s">
        <v>61</v>
      </c>
      <c r="J14" s="95" t="s">
        <v>8</v>
      </c>
      <c r="K14" s="125" t="s">
        <v>61</v>
      </c>
      <c r="L14" s="177" t="s">
        <v>227</v>
      </c>
      <c r="M14" s="176" t="s">
        <v>190</v>
      </c>
      <c r="N14" s="176" t="s">
        <v>190</v>
      </c>
      <c r="O14" s="176" t="s">
        <v>190</v>
      </c>
      <c r="P14" s="94"/>
      <c r="Q14" s="94"/>
      <c r="R14" s="135" t="s">
        <v>177</v>
      </c>
    </row>
    <row r="15" spans="1:18" s="5" customFormat="1" ht="75.75" customHeight="1">
      <c r="A15" s="146">
        <v>1</v>
      </c>
      <c r="B15" s="234" t="s">
        <v>159</v>
      </c>
      <c r="C15" s="234"/>
      <c r="D15" s="234"/>
      <c r="E15" s="122">
        <v>1</v>
      </c>
      <c r="F15" s="120" t="s">
        <v>159</v>
      </c>
      <c r="G15" s="155" t="s">
        <v>165</v>
      </c>
      <c r="H15" s="156" t="s">
        <v>223</v>
      </c>
      <c r="I15" s="147">
        <v>0.5</v>
      </c>
      <c r="J15" s="3" t="s">
        <v>166</v>
      </c>
      <c r="K15" s="148" t="s">
        <v>160</v>
      </c>
      <c r="L15" s="209">
        <v>37138735.76</v>
      </c>
      <c r="M15" s="46"/>
      <c r="N15" s="46"/>
      <c r="O15" s="46"/>
      <c r="P15" s="100"/>
      <c r="Q15" s="100"/>
      <c r="R15" s="135" t="s">
        <v>122</v>
      </c>
    </row>
    <row r="16" spans="1:18" s="5" customFormat="1" ht="23.25" customHeight="1">
      <c r="A16" s="220" t="s">
        <v>101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2"/>
      <c r="L16" s="210">
        <f>L15</f>
        <v>37138735.76</v>
      </c>
      <c r="M16" s="175">
        <f>M15</f>
        <v>0</v>
      </c>
      <c r="N16" s="175">
        <f>N15</f>
        <v>0</v>
      </c>
      <c r="O16" s="175">
        <f>O15</f>
        <v>0</v>
      </c>
      <c r="P16" s="1"/>
      <c r="Q16" s="1"/>
      <c r="R16" s="135" t="s">
        <v>123</v>
      </c>
    </row>
    <row r="17" spans="1:18" s="5" customFormat="1" ht="23.25" customHeight="1">
      <c r="A17" s="220" t="s">
        <v>171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2"/>
      <c r="L17" s="215">
        <f>L16+M16+N16+O16</f>
        <v>37138735.76</v>
      </c>
      <c r="M17" s="216"/>
      <c r="N17" s="216"/>
      <c r="O17" s="217"/>
      <c r="P17" s="1"/>
      <c r="Q17" s="1"/>
      <c r="R17" s="136" t="s">
        <v>178</v>
      </c>
    </row>
    <row r="18" spans="1:18" s="5" customFormat="1" ht="23.25" customHeight="1">
      <c r="A18" s="231" t="s">
        <v>84</v>
      </c>
      <c r="B18" s="231"/>
      <c r="C18" s="231" t="s">
        <v>63</v>
      </c>
      <c r="D18" s="231"/>
      <c r="E18" s="231"/>
      <c r="F18" s="231"/>
      <c r="G18" s="231"/>
      <c r="H18" s="231"/>
      <c r="I18" s="121" t="s">
        <v>13</v>
      </c>
      <c r="J18" s="118"/>
      <c r="K18" s="101"/>
      <c r="L18" s="35"/>
      <c r="M18" s="1"/>
      <c r="N18" s="1"/>
      <c r="O18" s="1"/>
      <c r="P18" s="1"/>
      <c r="Q18" s="1"/>
      <c r="R18" s="136" t="s">
        <v>124</v>
      </c>
    </row>
    <row r="19" spans="1:18" s="5" customFormat="1" ht="57.75" customHeight="1">
      <c r="A19" s="230">
        <v>0</v>
      </c>
      <c r="B19" s="231"/>
      <c r="C19" s="232" t="s">
        <v>220</v>
      </c>
      <c r="D19" s="216"/>
      <c r="E19" s="216"/>
      <c r="F19" s="216"/>
      <c r="G19" s="216"/>
      <c r="H19" s="217"/>
      <c r="I19" s="160">
        <v>44180</v>
      </c>
      <c r="J19" s="119"/>
      <c r="K19" s="227" t="s">
        <v>191</v>
      </c>
      <c r="L19" s="177" t="s">
        <v>225</v>
      </c>
      <c r="M19" s="177"/>
      <c r="N19" s="1"/>
      <c r="O19" s="1"/>
      <c r="P19" s="1"/>
      <c r="Q19" s="1"/>
      <c r="R19" s="136" t="s">
        <v>104</v>
      </c>
    </row>
    <row r="20" spans="1:18" s="5" customFormat="1" ht="23.25" customHeight="1">
      <c r="A20" s="230"/>
      <c r="B20" s="231"/>
      <c r="C20" s="232"/>
      <c r="D20" s="216"/>
      <c r="E20" s="216"/>
      <c r="F20" s="216"/>
      <c r="G20" s="216"/>
      <c r="H20" s="217"/>
      <c r="I20" s="95"/>
      <c r="J20" s="119"/>
      <c r="K20" s="227"/>
      <c r="L20" s="211">
        <f>+L16</f>
        <v>37138735.76</v>
      </c>
      <c r="M20" s="178"/>
      <c r="N20" s="1"/>
      <c r="O20" s="1"/>
      <c r="P20" s="1"/>
      <c r="Q20" s="1"/>
      <c r="R20" s="136" t="s">
        <v>125</v>
      </c>
    </row>
    <row r="21" spans="1:18" s="5" customFormat="1" ht="17.25" customHeight="1">
      <c r="A21" s="1"/>
      <c r="B21" s="34"/>
      <c r="C21" s="34"/>
      <c r="D21" s="38"/>
      <c r="E21" s="38"/>
      <c r="F21" s="38"/>
      <c r="G21" s="38"/>
      <c r="H21" s="38"/>
      <c r="I21" s="38"/>
      <c r="J21" s="38"/>
      <c r="K21" s="127"/>
      <c r="L21" s="35"/>
      <c r="M21" s="1"/>
      <c r="N21" s="1"/>
      <c r="O21" s="1"/>
      <c r="P21" s="1"/>
      <c r="Q21" s="1"/>
      <c r="R21" s="136" t="s">
        <v>179</v>
      </c>
    </row>
    <row r="22" spans="1:18" s="5" customFormat="1" ht="21.75" customHeight="1">
      <c r="A22" s="1"/>
      <c r="B22" s="33"/>
      <c r="C22" s="280" t="s">
        <v>10</v>
      </c>
      <c r="D22" s="281"/>
      <c r="E22" s="281"/>
      <c r="F22" s="282"/>
      <c r="G22" s="274" t="s">
        <v>85</v>
      </c>
      <c r="H22" s="274"/>
      <c r="I22" s="274"/>
      <c r="J22" s="116"/>
      <c r="K22" s="132"/>
      <c r="L22" s="116"/>
      <c r="M22" s="116"/>
      <c r="N22" s="102"/>
      <c r="O22" s="102"/>
      <c r="P22" s="102"/>
      <c r="Q22" s="102"/>
      <c r="R22" s="136" t="s">
        <v>126</v>
      </c>
    </row>
    <row r="23" spans="1:18" ht="29.25" customHeight="1">
      <c r="A23" s="223" t="s">
        <v>11</v>
      </c>
      <c r="B23" s="223"/>
      <c r="C23" s="224" t="s">
        <v>167</v>
      </c>
      <c r="D23" s="225"/>
      <c r="E23" s="225"/>
      <c r="F23" s="226"/>
      <c r="G23" s="235" t="s">
        <v>168</v>
      </c>
      <c r="H23" s="235"/>
      <c r="I23" s="235"/>
      <c r="J23" s="117"/>
      <c r="K23" s="133"/>
      <c r="L23" s="117"/>
      <c r="M23" s="117"/>
      <c r="N23" s="39"/>
      <c r="O23" s="39"/>
      <c r="P23" s="39"/>
      <c r="Q23" s="39"/>
      <c r="R23" s="136" t="s">
        <v>127</v>
      </c>
    </row>
    <row r="24" spans="1:18" ht="29.25" customHeight="1">
      <c r="A24" s="223" t="s">
        <v>12</v>
      </c>
      <c r="B24" s="223"/>
      <c r="C24" s="276" t="s">
        <v>169</v>
      </c>
      <c r="D24" s="277"/>
      <c r="E24" s="277"/>
      <c r="F24" s="278"/>
      <c r="G24" s="235" t="s">
        <v>170</v>
      </c>
      <c r="H24" s="235"/>
      <c r="I24" s="235"/>
      <c r="J24" s="117"/>
      <c r="K24" s="133"/>
      <c r="L24" s="117"/>
      <c r="M24" s="117"/>
      <c r="N24" s="39"/>
      <c r="O24" s="39"/>
      <c r="P24" s="39"/>
      <c r="Q24" s="39"/>
      <c r="R24" s="136" t="s">
        <v>128</v>
      </c>
    </row>
    <row r="25" spans="1:18" ht="29.25" customHeight="1">
      <c r="A25" s="223" t="s">
        <v>13</v>
      </c>
      <c r="B25" s="223"/>
      <c r="C25" s="273">
        <f>I19</f>
        <v>44180</v>
      </c>
      <c r="D25" s="225"/>
      <c r="E25" s="225"/>
      <c r="F25" s="226"/>
      <c r="G25" s="275">
        <f>C25</f>
        <v>44180</v>
      </c>
      <c r="H25" s="235"/>
      <c r="I25" s="235"/>
      <c r="J25" s="117"/>
      <c r="K25" s="133"/>
      <c r="L25" s="117"/>
      <c r="M25" s="117"/>
      <c r="N25" s="39"/>
      <c r="O25" s="39"/>
      <c r="P25" s="39"/>
      <c r="Q25" s="39"/>
      <c r="R25" s="136" t="s">
        <v>180</v>
      </c>
    </row>
    <row r="26" ht="48">
      <c r="R26" s="136" t="s">
        <v>129</v>
      </c>
    </row>
    <row r="27" ht="48">
      <c r="R27" s="136" t="s">
        <v>130</v>
      </c>
    </row>
    <row r="28" ht="48">
      <c r="R28" s="136" t="s">
        <v>131</v>
      </c>
    </row>
    <row r="29" ht="36">
      <c r="R29" s="137" t="s">
        <v>181</v>
      </c>
    </row>
    <row r="30" ht="48">
      <c r="R30" s="137" t="s">
        <v>132</v>
      </c>
    </row>
    <row r="31" ht="48">
      <c r="R31" s="137" t="s">
        <v>133</v>
      </c>
    </row>
    <row r="32" ht="48">
      <c r="R32" s="137" t="s">
        <v>134</v>
      </c>
    </row>
    <row r="33" ht="36">
      <c r="R33" s="138" t="s">
        <v>182</v>
      </c>
    </row>
    <row r="34" ht="36">
      <c r="R34" s="138" t="s">
        <v>183</v>
      </c>
    </row>
    <row r="35" ht="24">
      <c r="R35" s="139" t="s">
        <v>184</v>
      </c>
    </row>
    <row r="36" ht="24">
      <c r="R36" s="139" t="s">
        <v>135</v>
      </c>
    </row>
    <row r="37" ht="24">
      <c r="R37" s="139" t="s">
        <v>136</v>
      </c>
    </row>
    <row r="38" ht="24">
      <c r="R38" s="139" t="s">
        <v>137</v>
      </c>
    </row>
    <row r="39" ht="24">
      <c r="R39" s="139" t="s">
        <v>185</v>
      </c>
    </row>
    <row r="40" ht="36">
      <c r="R40" s="139" t="s">
        <v>138</v>
      </c>
    </row>
    <row r="41" ht="36">
      <c r="R41" s="139" t="s">
        <v>139</v>
      </c>
    </row>
    <row r="42" ht="36">
      <c r="R42" s="139" t="s">
        <v>140</v>
      </c>
    </row>
    <row r="43" ht="36">
      <c r="R43" s="139" t="s">
        <v>226</v>
      </c>
    </row>
    <row r="44" ht="36">
      <c r="R44" s="139" t="s">
        <v>141</v>
      </c>
    </row>
    <row r="45" ht="36">
      <c r="R45" s="139" t="s">
        <v>142</v>
      </c>
    </row>
    <row r="46" ht="36">
      <c r="R46" s="139" t="s">
        <v>143</v>
      </c>
    </row>
    <row r="47" ht="24">
      <c r="R47" s="139" t="s">
        <v>186</v>
      </c>
    </row>
    <row r="48" ht="24">
      <c r="R48" s="139" t="s">
        <v>144</v>
      </c>
    </row>
    <row r="49" ht="24">
      <c r="R49" s="139" t="s">
        <v>145</v>
      </c>
    </row>
    <row r="50" ht="24">
      <c r="R50" s="139" t="s">
        <v>146</v>
      </c>
    </row>
    <row r="51" ht="24">
      <c r="R51" s="139" t="s">
        <v>187</v>
      </c>
    </row>
    <row r="52" ht="24">
      <c r="R52" s="139" t="s">
        <v>147</v>
      </c>
    </row>
    <row r="53" ht="36">
      <c r="R53" s="139" t="s">
        <v>148</v>
      </c>
    </row>
    <row r="54" ht="24">
      <c r="R54" s="139" t="s">
        <v>149</v>
      </c>
    </row>
    <row r="55" ht="24">
      <c r="R55" s="139" t="s">
        <v>188</v>
      </c>
    </row>
    <row r="56" ht="24">
      <c r="R56" s="139" t="s">
        <v>150</v>
      </c>
    </row>
    <row r="57" ht="24">
      <c r="R57" s="139" t="s">
        <v>151</v>
      </c>
    </row>
    <row r="58" ht="24">
      <c r="R58" s="139" t="s">
        <v>152</v>
      </c>
    </row>
  </sheetData>
  <sheetProtection/>
  <mergeCells count="54">
    <mergeCell ref="C24:F24"/>
    <mergeCell ref="L13:O13"/>
    <mergeCell ref="G13:G14"/>
    <mergeCell ref="G23:I23"/>
    <mergeCell ref="A18:B18"/>
    <mergeCell ref="A24:B24"/>
    <mergeCell ref="B15:D15"/>
    <mergeCell ref="C22:F22"/>
    <mergeCell ref="C18:H18"/>
    <mergeCell ref="A13:A14"/>
    <mergeCell ref="A12:G12"/>
    <mergeCell ref="A11:G11"/>
    <mergeCell ref="L11:M11"/>
    <mergeCell ref="C25:F25"/>
    <mergeCell ref="A19:B19"/>
    <mergeCell ref="C19:H19"/>
    <mergeCell ref="A25:B25"/>
    <mergeCell ref="G24:I24"/>
    <mergeCell ref="G22:I22"/>
    <mergeCell ref="G25:I25"/>
    <mergeCell ref="A7:C7"/>
    <mergeCell ref="L6:M6"/>
    <mergeCell ref="A8:C8"/>
    <mergeCell ref="D8:G8"/>
    <mergeCell ref="A9:C10"/>
    <mergeCell ref="D9:G10"/>
    <mergeCell ref="L9:M9"/>
    <mergeCell ref="K1:O1"/>
    <mergeCell ref="K2:O2"/>
    <mergeCell ref="K3:M3"/>
    <mergeCell ref="C1:J2"/>
    <mergeCell ref="C3:J4"/>
    <mergeCell ref="D6:G6"/>
    <mergeCell ref="K4:M4"/>
    <mergeCell ref="A6:C6"/>
    <mergeCell ref="A1:B4"/>
    <mergeCell ref="N3:O3"/>
    <mergeCell ref="N4:O4"/>
    <mergeCell ref="A20:B20"/>
    <mergeCell ref="C20:H20"/>
    <mergeCell ref="J13:K13"/>
    <mergeCell ref="H13:I13"/>
    <mergeCell ref="B13:D14"/>
    <mergeCell ref="A5:O5"/>
    <mergeCell ref="L7:M7"/>
    <mergeCell ref="D7:G7"/>
    <mergeCell ref="A17:K17"/>
    <mergeCell ref="L17:O17"/>
    <mergeCell ref="F13:F14"/>
    <mergeCell ref="E13:E14"/>
    <mergeCell ref="A16:K16"/>
    <mergeCell ref="A23:B23"/>
    <mergeCell ref="C23:F23"/>
    <mergeCell ref="K19:K20"/>
  </mergeCells>
  <dataValidations count="1">
    <dataValidation type="list" allowBlank="1" showInputMessage="1" showErrorMessage="1" sqref="M14:O14">
      <formula1>$R$6:$R$58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zoomScaleSheetLayoutView="100" zoomScalePageLayoutView="0" workbookViewId="0" topLeftCell="A73">
      <selection activeCell="G21" sqref="G21"/>
    </sheetView>
  </sheetViews>
  <sheetFormatPr defaultColWidth="11.421875" defaultRowHeight="12.75"/>
  <cols>
    <col min="1" max="2" width="34.28125" style="1" customWidth="1"/>
    <col min="3" max="3" width="18.00390625" style="1" customWidth="1"/>
    <col min="4" max="4" width="13.7109375" style="12" customWidth="1"/>
    <col min="5" max="5" width="14.421875" style="13" customWidth="1"/>
    <col min="6" max="6" width="15.28125" style="14" customWidth="1"/>
    <col min="7" max="7" width="17.7109375" style="13" customWidth="1"/>
    <col min="8" max="8" width="5.7109375" style="6" customWidth="1"/>
    <col min="9" max="9" width="10.00390625" style="6" customWidth="1"/>
    <col min="10" max="10" width="11.57421875" style="6" customWidth="1"/>
    <col min="11" max="18" width="5.7109375" style="6" customWidth="1"/>
    <col min="19" max="19" width="6.28125" style="6" customWidth="1"/>
    <col min="20" max="29" width="11.421875" style="1" hidden="1" customWidth="1"/>
    <col min="30" max="16384" width="11.421875" style="1" customWidth="1"/>
  </cols>
  <sheetData>
    <row r="1" spans="1:19" ht="34.5" customHeight="1">
      <c r="A1" s="284"/>
      <c r="B1" s="140"/>
      <c r="C1" s="286" t="s">
        <v>14</v>
      </c>
      <c r="D1" s="287"/>
      <c r="E1" s="287"/>
      <c r="F1" s="287"/>
      <c r="G1" s="287"/>
      <c r="H1" s="287"/>
      <c r="I1" s="287"/>
      <c r="J1" s="287"/>
      <c r="K1" s="287"/>
      <c r="L1" s="290" t="s">
        <v>93</v>
      </c>
      <c r="M1" s="291"/>
      <c r="N1" s="291"/>
      <c r="O1" s="291"/>
      <c r="P1" s="291"/>
      <c r="Q1" s="291"/>
      <c r="R1" s="291"/>
      <c r="S1" s="292"/>
    </row>
    <row r="2" spans="1:19" ht="25.5" customHeight="1">
      <c r="A2" s="285"/>
      <c r="B2" s="141"/>
      <c r="C2" s="288"/>
      <c r="D2" s="289"/>
      <c r="E2" s="289"/>
      <c r="F2" s="289"/>
      <c r="G2" s="289"/>
      <c r="H2" s="289"/>
      <c r="I2" s="289"/>
      <c r="J2" s="289"/>
      <c r="K2" s="289"/>
      <c r="L2" s="293" t="s">
        <v>51</v>
      </c>
      <c r="M2" s="294"/>
      <c r="N2" s="294"/>
      <c r="O2" s="294"/>
      <c r="P2" s="294"/>
      <c r="Q2" s="294"/>
      <c r="R2" s="294"/>
      <c r="S2" s="295"/>
    </row>
    <row r="3" spans="1:19" ht="19.5" customHeight="1">
      <c r="A3" s="285"/>
      <c r="B3" s="141"/>
      <c r="C3" s="296" t="s">
        <v>50</v>
      </c>
      <c r="D3" s="297"/>
      <c r="E3" s="297"/>
      <c r="F3" s="297"/>
      <c r="G3" s="297"/>
      <c r="H3" s="297"/>
      <c r="I3" s="297"/>
      <c r="J3" s="297"/>
      <c r="K3" s="298"/>
      <c r="L3" s="302" t="s">
        <v>52</v>
      </c>
      <c r="M3" s="302"/>
      <c r="N3" s="302"/>
      <c r="O3" s="302"/>
      <c r="P3" s="303" t="s">
        <v>65</v>
      </c>
      <c r="Q3" s="303"/>
      <c r="R3" s="303"/>
      <c r="S3" s="304"/>
    </row>
    <row r="4" spans="1:19" ht="21.75" customHeight="1" thickBot="1">
      <c r="A4" s="285"/>
      <c r="B4" s="141"/>
      <c r="C4" s="299"/>
      <c r="D4" s="300"/>
      <c r="E4" s="300"/>
      <c r="F4" s="300"/>
      <c r="G4" s="300"/>
      <c r="H4" s="300"/>
      <c r="I4" s="300"/>
      <c r="J4" s="300"/>
      <c r="K4" s="301"/>
      <c r="L4" s="305" t="str">
        <f>+'[1]POA H.A.'!K4</f>
        <v>Versión 2</v>
      </c>
      <c r="M4" s="306"/>
      <c r="N4" s="306"/>
      <c r="O4" s="307"/>
      <c r="P4" s="308">
        <f>+'[1]POA H.A.'!N4</f>
        <v>44015</v>
      </c>
      <c r="Q4" s="309"/>
      <c r="R4" s="309"/>
      <c r="S4" s="310"/>
    </row>
    <row r="5" spans="1:19" ht="12.75" customHeight="1">
      <c r="A5" s="311" t="s">
        <v>53</v>
      </c>
      <c r="B5" s="312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4"/>
    </row>
    <row r="6" spans="1:19" ht="12.75" customHeight="1" thickBot="1">
      <c r="A6" s="315"/>
      <c r="B6" s="316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8"/>
    </row>
    <row r="7" spans="1:19" ht="18" customHeight="1">
      <c r="A7" s="319" t="s">
        <v>173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</row>
    <row r="8" spans="1:19" ht="13.5" thickBot="1">
      <c r="A8" s="319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</row>
    <row r="9" spans="1:19" s="41" customFormat="1" ht="18" customHeight="1">
      <c r="A9" s="320" t="s">
        <v>86</v>
      </c>
      <c r="B9" s="321"/>
      <c r="C9" s="321"/>
      <c r="D9" s="321"/>
      <c r="E9" s="321"/>
      <c r="F9" s="321"/>
      <c r="G9" s="32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</row>
    <row r="10" spans="1:19" ht="12.75" customHeight="1">
      <c r="A10" s="322" t="s">
        <v>83</v>
      </c>
      <c r="B10" s="323"/>
      <c r="C10" s="323"/>
      <c r="D10" s="326" t="s">
        <v>82</v>
      </c>
      <c r="E10" s="326" t="s">
        <v>79</v>
      </c>
      <c r="F10" s="327" t="s">
        <v>17</v>
      </c>
      <c r="G10" s="327" t="s">
        <v>80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88"/>
    </row>
    <row r="11" spans="1:19" ht="12.75">
      <c r="A11" s="324"/>
      <c r="B11" s="325"/>
      <c r="C11" s="325"/>
      <c r="D11" s="326"/>
      <c r="E11" s="326"/>
      <c r="F11" s="327"/>
      <c r="G11" s="327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89"/>
    </row>
    <row r="12" spans="1:19" ht="12.75">
      <c r="A12" s="328" t="s">
        <v>81</v>
      </c>
      <c r="B12" s="329"/>
      <c r="C12" s="330"/>
      <c r="D12" s="46"/>
      <c r="E12" s="164"/>
      <c r="F12" s="165"/>
      <c r="G12" s="16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89"/>
    </row>
    <row r="13" spans="1:19" ht="12.75">
      <c r="A13" s="328" t="s">
        <v>75</v>
      </c>
      <c r="B13" s="329"/>
      <c r="C13" s="329"/>
      <c r="D13" s="47"/>
      <c r="E13" s="48"/>
      <c r="F13" s="47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90"/>
    </row>
    <row r="14" spans="1:19" ht="12.75">
      <c r="A14" s="328" t="s">
        <v>76</v>
      </c>
      <c r="B14" s="329"/>
      <c r="C14" s="329"/>
      <c r="D14" s="47"/>
      <c r="E14" s="48"/>
      <c r="F14" s="47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90"/>
    </row>
    <row r="15" spans="1:19" ht="12.75">
      <c r="A15" s="328" t="s">
        <v>77</v>
      </c>
      <c r="B15" s="329"/>
      <c r="C15" s="329"/>
      <c r="D15" s="47"/>
      <c r="E15" s="48"/>
      <c r="F15" s="47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90"/>
    </row>
    <row r="16" spans="1:19" ht="12.75">
      <c r="A16" s="328" t="s">
        <v>78</v>
      </c>
      <c r="B16" s="329"/>
      <c r="C16" s="329"/>
      <c r="D16" s="47"/>
      <c r="E16" s="48"/>
      <c r="F16" s="47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90"/>
    </row>
    <row r="17" spans="1:19" ht="13.5" thickBot="1">
      <c r="A17" s="331" t="s">
        <v>29</v>
      </c>
      <c r="B17" s="332"/>
      <c r="C17" s="332"/>
      <c r="D17" s="332"/>
      <c r="E17" s="332"/>
      <c r="F17" s="333"/>
      <c r="G17" s="58">
        <v>0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</row>
    <row r="18" spans="1:19" ht="18.75" customHeight="1">
      <c r="A18" s="334" t="s">
        <v>155</v>
      </c>
      <c r="B18" s="335"/>
      <c r="C18" s="335"/>
      <c r="D18" s="335"/>
      <c r="E18" s="335"/>
      <c r="F18" s="335"/>
      <c r="G18" s="335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1"/>
    </row>
    <row r="19" spans="1:19" s="8" customFormat="1" ht="11.25" customHeight="1">
      <c r="A19" s="336" t="s">
        <v>153</v>
      </c>
      <c r="B19" s="326" t="s">
        <v>16</v>
      </c>
      <c r="C19" s="326" t="s">
        <v>154</v>
      </c>
      <c r="D19" s="327" t="s">
        <v>17</v>
      </c>
      <c r="E19" s="327" t="s">
        <v>18</v>
      </c>
      <c r="F19" s="326" t="s">
        <v>19</v>
      </c>
      <c r="G19" s="327" t="s">
        <v>20</v>
      </c>
      <c r="H19" s="337" t="s">
        <v>21</v>
      </c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9"/>
    </row>
    <row r="20" spans="1:19" s="9" customFormat="1" ht="8.25">
      <c r="A20" s="336"/>
      <c r="B20" s="326"/>
      <c r="C20" s="326"/>
      <c r="D20" s="327"/>
      <c r="E20" s="327"/>
      <c r="F20" s="326"/>
      <c r="G20" s="327"/>
      <c r="H20" s="52" t="s">
        <v>22</v>
      </c>
      <c r="I20" s="52" t="s">
        <v>58</v>
      </c>
      <c r="J20" s="52" t="s">
        <v>23</v>
      </c>
      <c r="K20" s="52" t="s">
        <v>24</v>
      </c>
      <c r="L20" s="52" t="s">
        <v>25</v>
      </c>
      <c r="M20" s="52" t="s">
        <v>26</v>
      </c>
      <c r="N20" s="52" t="s">
        <v>27</v>
      </c>
      <c r="O20" s="52" t="s">
        <v>28</v>
      </c>
      <c r="P20" s="52" t="s">
        <v>54</v>
      </c>
      <c r="Q20" s="52" t="s">
        <v>55</v>
      </c>
      <c r="R20" s="52" t="s">
        <v>56</v>
      </c>
      <c r="S20" s="53" t="s">
        <v>57</v>
      </c>
    </row>
    <row r="21" spans="1:19" ht="127.5">
      <c r="A21" s="157" t="s">
        <v>219</v>
      </c>
      <c r="B21" s="163" t="s">
        <v>217</v>
      </c>
      <c r="C21" s="161" t="s">
        <v>218</v>
      </c>
      <c r="D21" s="55">
        <v>1</v>
      </c>
      <c r="E21" s="48">
        <v>5890700</v>
      </c>
      <c r="F21" s="179">
        <v>6.2795253</v>
      </c>
      <c r="G21" s="48">
        <f>E21*F21</f>
        <v>36990799.68471</v>
      </c>
      <c r="H21" s="56"/>
      <c r="I21" s="180"/>
      <c r="J21" s="181"/>
      <c r="K21" s="56"/>
      <c r="L21" s="56"/>
      <c r="M21" s="56"/>
      <c r="N21" s="56"/>
      <c r="O21" s="56"/>
      <c r="P21" s="158"/>
      <c r="Q21" s="158"/>
      <c r="R21" s="158"/>
      <c r="S21" s="159"/>
    </row>
    <row r="22" spans="1:19" ht="12.75">
      <c r="A22" s="162" t="s">
        <v>172</v>
      </c>
      <c r="B22" s="169"/>
      <c r="C22" s="170"/>
      <c r="D22" s="55"/>
      <c r="E22" s="48">
        <f>+G21*0.004</f>
        <v>147963.19873884003</v>
      </c>
      <c r="F22" s="47"/>
      <c r="G22" s="48">
        <f>+E22</f>
        <v>147963.19873884003</v>
      </c>
      <c r="H22" s="56"/>
      <c r="I22" s="180"/>
      <c r="J22" s="182"/>
      <c r="K22" s="56"/>
      <c r="L22" s="56"/>
      <c r="M22" s="56"/>
      <c r="N22" s="56"/>
      <c r="O22" s="56"/>
      <c r="P22" s="56"/>
      <c r="Q22" s="56"/>
      <c r="R22" s="56"/>
      <c r="S22" s="57"/>
    </row>
    <row r="23" spans="1:19" ht="12.75">
      <c r="A23" s="54"/>
      <c r="B23" s="142"/>
      <c r="C23" s="46"/>
      <c r="D23" s="55"/>
      <c r="E23" s="48"/>
      <c r="F23" s="47"/>
      <c r="G23" s="48">
        <f>E23*F23</f>
        <v>0</v>
      </c>
      <c r="H23" s="56"/>
      <c r="I23" s="180"/>
      <c r="J23" s="180"/>
      <c r="K23" s="56"/>
      <c r="L23" s="56"/>
      <c r="M23" s="56"/>
      <c r="N23" s="56"/>
      <c r="O23" s="56"/>
      <c r="P23" s="56"/>
      <c r="Q23" s="56"/>
      <c r="R23" s="56"/>
      <c r="S23" s="57"/>
    </row>
    <row r="24" spans="1:19" ht="12.75">
      <c r="A24" s="54"/>
      <c r="B24" s="142"/>
      <c r="C24" s="46"/>
      <c r="D24" s="55"/>
      <c r="E24" s="48"/>
      <c r="F24" s="47"/>
      <c r="G24" s="48">
        <f>E24*F24</f>
        <v>0</v>
      </c>
      <c r="H24" s="56"/>
      <c r="I24" s="182"/>
      <c r="J24" s="182"/>
      <c r="K24" s="56"/>
      <c r="L24" s="56"/>
      <c r="M24" s="56"/>
      <c r="N24" s="56"/>
      <c r="O24" s="56"/>
      <c r="P24" s="56"/>
      <c r="Q24" s="56"/>
      <c r="R24" s="56"/>
      <c r="S24" s="57"/>
    </row>
    <row r="25" spans="1:19" ht="13.5" thickBot="1">
      <c r="A25" s="331" t="s">
        <v>29</v>
      </c>
      <c r="B25" s="332"/>
      <c r="C25" s="332"/>
      <c r="D25" s="332"/>
      <c r="E25" s="332"/>
      <c r="F25" s="333"/>
      <c r="G25" s="58">
        <f>SUM(G21:G24)</f>
        <v>37138762.88344885</v>
      </c>
      <c r="H25" s="340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2"/>
    </row>
    <row r="26" spans="1:19" s="5" customFormat="1" ht="18" customHeight="1" thickBot="1">
      <c r="A26" s="334" t="s">
        <v>30</v>
      </c>
      <c r="B26" s="335"/>
      <c r="C26" s="335"/>
      <c r="D26" s="335"/>
      <c r="E26" s="335"/>
      <c r="F26" s="335"/>
      <c r="G26" s="335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</row>
    <row r="27" spans="1:19" s="10" customFormat="1" ht="16.5" customHeight="1">
      <c r="A27" s="343" t="s">
        <v>31</v>
      </c>
      <c r="B27" s="344"/>
      <c r="C27" s="345"/>
      <c r="D27" s="349" t="s">
        <v>32</v>
      </c>
      <c r="E27" s="351" t="s">
        <v>17</v>
      </c>
      <c r="F27" s="353" t="s">
        <v>33</v>
      </c>
      <c r="G27" s="349" t="s">
        <v>20</v>
      </c>
      <c r="H27" s="337" t="s">
        <v>21</v>
      </c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9"/>
    </row>
    <row r="28" spans="1:19" s="8" customFormat="1" ht="14.25" customHeight="1">
      <c r="A28" s="346"/>
      <c r="B28" s="347"/>
      <c r="C28" s="348"/>
      <c r="D28" s="350"/>
      <c r="E28" s="352"/>
      <c r="F28" s="354"/>
      <c r="G28" s="350"/>
      <c r="H28" s="52" t="s">
        <v>22</v>
      </c>
      <c r="I28" s="52" t="s">
        <v>58</v>
      </c>
      <c r="J28" s="52" t="s">
        <v>23</v>
      </c>
      <c r="K28" s="52" t="s">
        <v>24</v>
      </c>
      <c r="L28" s="52" t="s">
        <v>25</v>
      </c>
      <c r="M28" s="52" t="s">
        <v>26</v>
      </c>
      <c r="N28" s="52" t="s">
        <v>27</v>
      </c>
      <c r="O28" s="52" t="s">
        <v>28</v>
      </c>
      <c r="P28" s="52" t="s">
        <v>54</v>
      </c>
      <c r="Q28" s="52" t="s">
        <v>55</v>
      </c>
      <c r="R28" s="52" t="s">
        <v>56</v>
      </c>
      <c r="S28" s="53" t="s">
        <v>57</v>
      </c>
    </row>
    <row r="29" spans="1:19" s="9" customFormat="1" ht="12.75" customHeight="1">
      <c r="A29" s="355"/>
      <c r="B29" s="356"/>
      <c r="C29" s="356"/>
      <c r="D29" s="61"/>
      <c r="E29" s="173"/>
      <c r="F29" s="174"/>
      <c r="G29" s="173">
        <f>(E29*F29)+(E29*F29)*0.004</f>
        <v>0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3"/>
    </row>
    <row r="30" spans="1:19" s="9" customFormat="1" ht="12.75" customHeight="1">
      <c r="A30" s="355"/>
      <c r="B30" s="356"/>
      <c r="C30" s="356"/>
      <c r="D30" s="171"/>
      <c r="E30" s="171"/>
      <c r="F30" s="172"/>
      <c r="G30" s="173">
        <f>(E30*F30)+(E30*F30)*0.004</f>
        <v>0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s="9" customFormat="1" ht="12.75" customHeight="1">
      <c r="A31" s="355"/>
      <c r="B31" s="356"/>
      <c r="C31" s="356"/>
      <c r="D31" s="171"/>
      <c r="E31" s="171"/>
      <c r="F31" s="172"/>
      <c r="G31" s="173">
        <f>(E31*F31)+(E31*F31)*0.004</f>
        <v>0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</row>
    <row r="32" spans="1:19" s="9" customFormat="1" ht="12.75" customHeight="1">
      <c r="A32" s="166"/>
      <c r="B32" s="167"/>
      <c r="C32" s="167"/>
      <c r="D32" s="171"/>
      <c r="E32" s="171"/>
      <c r="F32" s="172"/>
      <c r="G32" s="173">
        <f>(E32*F32)+(E32*F32)*0.004</f>
        <v>0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3"/>
    </row>
    <row r="33" spans="1:19" ht="12.75" customHeight="1" thickBot="1">
      <c r="A33" s="331" t="s">
        <v>29</v>
      </c>
      <c r="B33" s="332"/>
      <c r="C33" s="332"/>
      <c r="D33" s="332"/>
      <c r="E33" s="332"/>
      <c r="F33" s="333"/>
      <c r="G33" s="58">
        <f>SUM(G29:G32)</f>
        <v>0</v>
      </c>
      <c r="H33" s="62"/>
      <c r="I33" s="63"/>
      <c r="J33" s="63"/>
      <c r="K33" s="63"/>
      <c r="L33" s="63"/>
      <c r="M33" s="63"/>
      <c r="N33" s="64"/>
      <c r="O33" s="65"/>
      <c r="P33" s="65"/>
      <c r="Q33" s="65"/>
      <c r="R33" s="65"/>
      <c r="S33" s="66"/>
    </row>
    <row r="34" spans="1:19" s="5" customFormat="1" ht="18.75" customHeight="1" thickBot="1">
      <c r="A34" s="357" t="s">
        <v>34</v>
      </c>
      <c r="B34" s="358"/>
      <c r="C34" s="358"/>
      <c r="D34" s="358"/>
      <c r="E34" s="358"/>
      <c r="F34" s="358"/>
      <c r="G34" s="358"/>
      <c r="H34" s="340"/>
      <c r="I34" s="341"/>
      <c r="J34" s="341"/>
      <c r="K34" s="341"/>
      <c r="L34" s="341"/>
      <c r="M34" s="341"/>
      <c r="N34" s="341"/>
      <c r="O34" s="59"/>
      <c r="P34" s="59"/>
      <c r="Q34" s="59"/>
      <c r="R34" s="59"/>
      <c r="S34" s="60"/>
    </row>
    <row r="35" spans="1:19" s="5" customFormat="1" ht="12.75">
      <c r="A35" s="67"/>
      <c r="B35" s="143"/>
      <c r="C35" s="68"/>
      <c r="D35" s="69"/>
      <c r="E35" s="70"/>
      <c r="F35" s="71"/>
      <c r="G35" s="70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3"/>
    </row>
    <row r="36" spans="1:19" s="8" customFormat="1" ht="15.75" customHeight="1">
      <c r="A36" s="343" t="s">
        <v>31</v>
      </c>
      <c r="B36" s="344"/>
      <c r="C36" s="345"/>
      <c r="D36" s="349" t="s">
        <v>32</v>
      </c>
      <c r="E36" s="351" t="s">
        <v>17</v>
      </c>
      <c r="F36" s="353" t="s">
        <v>33</v>
      </c>
      <c r="G36" s="349" t="s">
        <v>20</v>
      </c>
      <c r="H36" s="337" t="s">
        <v>21</v>
      </c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9"/>
    </row>
    <row r="37" spans="1:19" s="9" customFormat="1" ht="13.5" customHeight="1">
      <c r="A37" s="346"/>
      <c r="B37" s="347"/>
      <c r="C37" s="348"/>
      <c r="D37" s="350"/>
      <c r="E37" s="352"/>
      <c r="F37" s="354"/>
      <c r="G37" s="350"/>
      <c r="H37" s="52" t="s">
        <v>22</v>
      </c>
      <c r="I37" s="52" t="s">
        <v>58</v>
      </c>
      <c r="J37" s="52" t="s">
        <v>23</v>
      </c>
      <c r="K37" s="52" t="s">
        <v>24</v>
      </c>
      <c r="L37" s="52" t="s">
        <v>25</v>
      </c>
      <c r="M37" s="52" t="s">
        <v>26</v>
      </c>
      <c r="N37" s="52" t="s">
        <v>27</v>
      </c>
      <c r="O37" s="52" t="s">
        <v>28</v>
      </c>
      <c r="P37" s="52" t="s">
        <v>54</v>
      </c>
      <c r="Q37" s="52" t="s">
        <v>55</v>
      </c>
      <c r="R37" s="52" t="s">
        <v>56</v>
      </c>
      <c r="S37" s="53" t="s">
        <v>57</v>
      </c>
    </row>
    <row r="38" spans="1:19" ht="12.75">
      <c r="A38" s="329"/>
      <c r="B38" s="329"/>
      <c r="C38" s="330"/>
      <c r="D38" s="55"/>
      <c r="E38" s="48"/>
      <c r="F38" s="47"/>
      <c r="G38" s="48">
        <f>+E38*F38</f>
        <v>0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</row>
    <row r="39" spans="1:19" ht="12.75">
      <c r="A39" s="329"/>
      <c r="B39" s="329"/>
      <c r="C39" s="330"/>
      <c r="D39" s="55"/>
      <c r="E39" s="48"/>
      <c r="F39" s="47"/>
      <c r="G39" s="48">
        <f>+E39*F39</f>
        <v>0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</row>
    <row r="40" spans="1:19" ht="12.75">
      <c r="A40" s="329"/>
      <c r="B40" s="329"/>
      <c r="C40" s="330"/>
      <c r="D40" s="55"/>
      <c r="E40" s="48"/>
      <c r="F40" s="47"/>
      <c r="G40" s="48">
        <f>+E40*F40</f>
        <v>0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</row>
    <row r="41" spans="1:19" ht="12.75">
      <c r="A41" s="329"/>
      <c r="B41" s="329"/>
      <c r="C41" s="330"/>
      <c r="D41" s="55"/>
      <c r="E41" s="48"/>
      <c r="F41" s="47"/>
      <c r="G41" s="48">
        <f>+E41*F41</f>
        <v>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7"/>
    </row>
    <row r="42" spans="1:19" ht="13.5" thickBot="1">
      <c r="A42" s="331" t="s">
        <v>29</v>
      </c>
      <c r="B42" s="332"/>
      <c r="C42" s="332"/>
      <c r="D42" s="332"/>
      <c r="E42" s="332"/>
      <c r="F42" s="333"/>
      <c r="G42" s="74">
        <f>SUM(G38:G41)</f>
        <v>0</v>
      </c>
      <c r="H42" s="359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1"/>
    </row>
    <row r="43" spans="1:19" ht="21" customHeight="1" thickBot="1">
      <c r="A43" s="75" t="s">
        <v>37</v>
      </c>
      <c r="B43" s="144"/>
      <c r="C43" s="76"/>
      <c r="D43" s="77"/>
      <c r="E43" s="78"/>
      <c r="F43" s="79"/>
      <c r="G43" s="78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</row>
    <row r="44" spans="1:19" s="8" customFormat="1" ht="16.5" customHeight="1">
      <c r="A44" s="362" t="s">
        <v>15</v>
      </c>
      <c r="B44" s="363"/>
      <c r="C44" s="364"/>
      <c r="D44" s="326" t="s">
        <v>35</v>
      </c>
      <c r="E44" s="366" t="s">
        <v>17</v>
      </c>
      <c r="F44" s="353" t="s">
        <v>33</v>
      </c>
      <c r="G44" s="349" t="s">
        <v>20</v>
      </c>
      <c r="H44" s="367" t="s">
        <v>21</v>
      </c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9"/>
    </row>
    <row r="45" spans="1:19" s="9" customFormat="1" ht="13.5" customHeight="1">
      <c r="A45" s="324"/>
      <c r="B45" s="325"/>
      <c r="C45" s="365"/>
      <c r="D45" s="326"/>
      <c r="E45" s="354"/>
      <c r="F45" s="354"/>
      <c r="G45" s="350"/>
      <c r="H45" s="52" t="s">
        <v>22</v>
      </c>
      <c r="I45" s="52" t="s">
        <v>58</v>
      </c>
      <c r="J45" s="52" t="s">
        <v>23</v>
      </c>
      <c r="K45" s="52" t="s">
        <v>24</v>
      </c>
      <c r="L45" s="52" t="s">
        <v>25</v>
      </c>
      <c r="M45" s="52" t="s">
        <v>26</v>
      </c>
      <c r="N45" s="52" t="s">
        <v>27</v>
      </c>
      <c r="O45" s="52" t="s">
        <v>28</v>
      </c>
      <c r="P45" s="52" t="s">
        <v>54</v>
      </c>
      <c r="Q45" s="52" t="s">
        <v>55</v>
      </c>
      <c r="R45" s="52" t="s">
        <v>56</v>
      </c>
      <c r="S45" s="53" t="s">
        <v>57</v>
      </c>
    </row>
    <row r="46" spans="1:19" ht="12.75">
      <c r="A46" s="324"/>
      <c r="B46" s="325"/>
      <c r="C46" s="365"/>
      <c r="D46" s="55"/>
      <c r="E46" s="48"/>
      <c r="F46" s="47"/>
      <c r="G46" s="48">
        <f>+E46*F46</f>
        <v>0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7"/>
    </row>
    <row r="47" spans="1:19" ht="12.75">
      <c r="A47" s="370"/>
      <c r="B47" s="371"/>
      <c r="C47" s="372"/>
      <c r="D47" s="55"/>
      <c r="E47" s="48"/>
      <c r="F47" s="47"/>
      <c r="G47" s="48">
        <f>+E47*F47</f>
        <v>0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7"/>
    </row>
    <row r="48" spans="1:19" ht="12.75">
      <c r="A48" s="370"/>
      <c r="B48" s="371"/>
      <c r="C48" s="372"/>
      <c r="D48" s="55"/>
      <c r="E48" s="48"/>
      <c r="F48" s="47"/>
      <c r="G48" s="48">
        <f>+E48*F48</f>
        <v>0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7"/>
    </row>
    <row r="49" spans="1:19" ht="12.75">
      <c r="A49" s="80"/>
      <c r="B49" s="145"/>
      <c r="C49" s="81"/>
      <c r="D49" s="55"/>
      <c r="E49" s="48"/>
      <c r="F49" s="47"/>
      <c r="G49" s="48">
        <f>+E49*F49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7"/>
    </row>
    <row r="50" spans="1:19" ht="13.5" thickBot="1">
      <c r="A50" s="331" t="s">
        <v>29</v>
      </c>
      <c r="B50" s="332"/>
      <c r="C50" s="332"/>
      <c r="D50" s="332"/>
      <c r="E50" s="332"/>
      <c r="F50" s="333"/>
      <c r="G50" s="74">
        <f>SUM(G46:G49)</f>
        <v>0</v>
      </c>
      <c r="H50" s="340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2"/>
    </row>
    <row r="51" spans="1:19" ht="21.75" customHeight="1" thickBot="1">
      <c r="A51" s="75" t="s">
        <v>38</v>
      </c>
      <c r="B51" s="144"/>
      <c r="C51" s="76"/>
      <c r="D51" s="77"/>
      <c r="E51" s="78"/>
      <c r="F51" s="79"/>
      <c r="G51" s="78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</row>
    <row r="52" spans="1:19" s="8" customFormat="1" ht="12.75" customHeight="1">
      <c r="A52" s="336" t="s">
        <v>15</v>
      </c>
      <c r="B52" s="168"/>
      <c r="C52" s="326" t="s">
        <v>39</v>
      </c>
      <c r="D52" s="373" t="s">
        <v>40</v>
      </c>
      <c r="E52" s="375" t="s">
        <v>41</v>
      </c>
      <c r="F52" s="326" t="s">
        <v>42</v>
      </c>
      <c r="G52" s="349" t="s">
        <v>20</v>
      </c>
      <c r="H52" s="367" t="s">
        <v>21</v>
      </c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9"/>
    </row>
    <row r="53" spans="1:19" s="9" customFormat="1" ht="13.5" customHeight="1">
      <c r="A53" s="336"/>
      <c r="B53" s="168"/>
      <c r="C53" s="326"/>
      <c r="D53" s="374"/>
      <c r="E53" s="375"/>
      <c r="F53" s="326"/>
      <c r="G53" s="350"/>
      <c r="H53" s="52" t="s">
        <v>22</v>
      </c>
      <c r="I53" s="52" t="s">
        <v>58</v>
      </c>
      <c r="J53" s="52" t="s">
        <v>23</v>
      </c>
      <c r="K53" s="52" t="s">
        <v>24</v>
      </c>
      <c r="L53" s="52" t="s">
        <v>25</v>
      </c>
      <c r="M53" s="52" t="s">
        <v>26</v>
      </c>
      <c r="N53" s="52" t="s">
        <v>27</v>
      </c>
      <c r="O53" s="52" t="s">
        <v>28</v>
      </c>
      <c r="P53" s="52" t="s">
        <v>54</v>
      </c>
      <c r="Q53" s="52" t="s">
        <v>55</v>
      </c>
      <c r="R53" s="52" t="s">
        <v>56</v>
      </c>
      <c r="S53" s="53" t="s">
        <v>57</v>
      </c>
    </row>
    <row r="54" spans="1:19" ht="12.75">
      <c r="A54" s="157"/>
      <c r="B54" s="142"/>
      <c r="C54" s="47"/>
      <c r="D54" s="55"/>
      <c r="E54" s="48"/>
      <c r="F54" s="47"/>
      <c r="G54" s="48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7"/>
    </row>
    <row r="55" spans="1:19" ht="12.75">
      <c r="A55" s="54"/>
      <c r="B55" s="142"/>
      <c r="C55" s="47"/>
      <c r="D55" s="55"/>
      <c r="E55" s="48"/>
      <c r="F55" s="47"/>
      <c r="G55" s="48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7"/>
    </row>
    <row r="56" spans="1:19" ht="12.75">
      <c r="A56" s="54"/>
      <c r="B56" s="142"/>
      <c r="C56" s="47"/>
      <c r="D56" s="55"/>
      <c r="E56" s="48"/>
      <c r="F56" s="47"/>
      <c r="G56" s="48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/>
    </row>
    <row r="57" spans="1:19" ht="12.75">
      <c r="A57" s="54"/>
      <c r="B57" s="142"/>
      <c r="C57" s="47"/>
      <c r="D57" s="55"/>
      <c r="E57" s="48"/>
      <c r="F57" s="47"/>
      <c r="G57" s="48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/>
    </row>
    <row r="58" spans="1:19" ht="13.5" thickBot="1">
      <c r="A58" s="331" t="s">
        <v>29</v>
      </c>
      <c r="B58" s="332"/>
      <c r="C58" s="332"/>
      <c r="D58" s="332"/>
      <c r="E58" s="332"/>
      <c r="F58" s="333"/>
      <c r="G58" s="82">
        <f>SUM(G54:G57)</f>
        <v>0</v>
      </c>
      <c r="H58" s="340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2"/>
    </row>
    <row r="59" spans="1:19" ht="22.5" customHeight="1" thickBot="1">
      <c r="A59" s="75" t="s">
        <v>43</v>
      </c>
      <c r="B59" s="144"/>
      <c r="C59" s="76"/>
      <c r="D59" s="77"/>
      <c r="E59" s="78"/>
      <c r="F59" s="79"/>
      <c r="G59" s="78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</row>
    <row r="60" spans="1:19" s="8" customFormat="1" ht="12.75" customHeight="1">
      <c r="A60" s="362" t="s">
        <v>15</v>
      </c>
      <c r="B60" s="363"/>
      <c r="C60" s="363"/>
      <c r="D60" s="363"/>
      <c r="E60" s="364"/>
      <c r="F60" s="326" t="s">
        <v>39</v>
      </c>
      <c r="G60" s="327" t="s">
        <v>36</v>
      </c>
      <c r="H60" s="367" t="s">
        <v>21</v>
      </c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9"/>
    </row>
    <row r="61" spans="1:19" s="9" customFormat="1" ht="13.5" customHeight="1">
      <c r="A61" s="324"/>
      <c r="B61" s="325"/>
      <c r="C61" s="325"/>
      <c r="D61" s="325"/>
      <c r="E61" s="365"/>
      <c r="F61" s="326"/>
      <c r="G61" s="327"/>
      <c r="H61" s="52" t="s">
        <v>22</v>
      </c>
      <c r="I61" s="52" t="s">
        <v>58</v>
      </c>
      <c r="J61" s="52" t="s">
        <v>23</v>
      </c>
      <c r="K61" s="52" t="s">
        <v>24</v>
      </c>
      <c r="L61" s="52" t="s">
        <v>25</v>
      </c>
      <c r="M61" s="52" t="s">
        <v>26</v>
      </c>
      <c r="N61" s="52" t="s">
        <v>27</v>
      </c>
      <c r="O61" s="52" t="s">
        <v>28</v>
      </c>
      <c r="P61" s="52" t="s">
        <v>54</v>
      </c>
      <c r="Q61" s="52" t="s">
        <v>55</v>
      </c>
      <c r="R61" s="52" t="s">
        <v>56</v>
      </c>
      <c r="S61" s="53" t="s">
        <v>57</v>
      </c>
    </row>
    <row r="62" spans="1:19" ht="12.75">
      <c r="A62" s="376"/>
      <c r="B62" s="377"/>
      <c r="C62" s="377"/>
      <c r="D62" s="377"/>
      <c r="E62" s="378"/>
      <c r="F62" s="47"/>
      <c r="G62" s="48"/>
      <c r="H62" s="56"/>
      <c r="I62" s="56"/>
      <c r="J62" s="56"/>
      <c r="K62" s="56"/>
      <c r="L62" s="56"/>
      <c r="M62" s="56"/>
      <c r="N62" s="56"/>
      <c r="O62" s="158"/>
      <c r="P62" s="158"/>
      <c r="Q62" s="158"/>
      <c r="R62" s="158"/>
      <c r="S62" s="159"/>
    </row>
    <row r="63" spans="1:19" ht="12.75">
      <c r="A63" s="376" t="s">
        <v>172</v>
      </c>
      <c r="B63" s="377"/>
      <c r="C63" s="377"/>
      <c r="D63" s="377"/>
      <c r="E63" s="378"/>
      <c r="F63" s="47"/>
      <c r="G63" s="48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7"/>
    </row>
    <row r="64" spans="1:19" ht="12.75">
      <c r="A64" s="328"/>
      <c r="B64" s="329"/>
      <c r="C64" s="329"/>
      <c r="D64" s="329"/>
      <c r="E64" s="330"/>
      <c r="F64" s="47"/>
      <c r="G64" s="48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7"/>
    </row>
    <row r="65" spans="1:19" ht="12.75">
      <c r="A65" s="328"/>
      <c r="B65" s="329"/>
      <c r="C65" s="329"/>
      <c r="D65" s="329"/>
      <c r="E65" s="330"/>
      <c r="F65" s="47"/>
      <c r="G65" s="48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7"/>
    </row>
    <row r="66" spans="1:19" ht="13.5" thickBot="1">
      <c r="A66" s="331" t="s">
        <v>29</v>
      </c>
      <c r="B66" s="332"/>
      <c r="C66" s="332"/>
      <c r="D66" s="332"/>
      <c r="E66" s="332"/>
      <c r="F66" s="333"/>
      <c r="G66" s="82">
        <f>SUM(G62:G65)</f>
        <v>0</v>
      </c>
      <c r="H66" s="340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2"/>
    </row>
    <row r="67" spans="1:19" s="5" customFormat="1" ht="19.5" customHeight="1" thickBot="1">
      <c r="A67" s="75" t="s">
        <v>44</v>
      </c>
      <c r="B67" s="144"/>
      <c r="C67" s="76"/>
      <c r="D67" s="77"/>
      <c r="E67" s="78"/>
      <c r="F67" s="79"/>
      <c r="G67" s="78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</row>
    <row r="68" spans="1:19" s="8" customFormat="1" ht="12.75" customHeight="1">
      <c r="A68" s="362" t="s">
        <v>15</v>
      </c>
      <c r="B68" s="363"/>
      <c r="C68" s="364"/>
      <c r="D68" s="326" t="s">
        <v>35</v>
      </c>
      <c r="E68" s="366" t="s">
        <v>17</v>
      </c>
      <c r="F68" s="353" t="s">
        <v>33</v>
      </c>
      <c r="G68" s="349" t="s">
        <v>20</v>
      </c>
      <c r="H68" s="367" t="s">
        <v>21</v>
      </c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9"/>
    </row>
    <row r="69" spans="1:19" s="9" customFormat="1" ht="13.5" customHeight="1">
      <c r="A69" s="324"/>
      <c r="B69" s="325"/>
      <c r="C69" s="365"/>
      <c r="D69" s="326"/>
      <c r="E69" s="354"/>
      <c r="F69" s="354"/>
      <c r="G69" s="350"/>
      <c r="H69" s="52" t="s">
        <v>22</v>
      </c>
      <c r="I69" s="52" t="s">
        <v>58</v>
      </c>
      <c r="J69" s="52" t="s">
        <v>23</v>
      </c>
      <c r="K69" s="52" t="s">
        <v>24</v>
      </c>
      <c r="L69" s="52" t="s">
        <v>25</v>
      </c>
      <c r="M69" s="52" t="s">
        <v>26</v>
      </c>
      <c r="N69" s="52" t="s">
        <v>27</v>
      </c>
      <c r="O69" s="52" t="s">
        <v>28</v>
      </c>
      <c r="P69" s="52" t="s">
        <v>54</v>
      </c>
      <c r="Q69" s="52" t="s">
        <v>55</v>
      </c>
      <c r="R69" s="52" t="s">
        <v>56</v>
      </c>
      <c r="S69" s="53" t="s">
        <v>57</v>
      </c>
    </row>
    <row r="70" spans="1:19" ht="12.75">
      <c r="A70" s="328" t="s">
        <v>192</v>
      </c>
      <c r="B70" s="329"/>
      <c r="C70" s="330"/>
      <c r="D70" s="55"/>
      <c r="E70" s="48">
        <v>1</v>
      </c>
      <c r="F70" s="208">
        <v>5</v>
      </c>
      <c r="G70" s="48">
        <f>+F70*E70</f>
        <v>5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7"/>
    </row>
    <row r="71" spans="1:19" ht="12.75">
      <c r="A71" s="328"/>
      <c r="B71" s="329"/>
      <c r="C71" s="330"/>
      <c r="D71" s="55"/>
      <c r="E71" s="48"/>
      <c r="F71" s="47"/>
      <c r="G71" s="48">
        <f>+E71*F71</f>
        <v>0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7"/>
    </row>
    <row r="72" spans="1:19" ht="12.75">
      <c r="A72" s="328"/>
      <c r="B72" s="329"/>
      <c r="C72" s="330"/>
      <c r="D72" s="55"/>
      <c r="E72" s="48"/>
      <c r="F72" s="47"/>
      <c r="G72" s="48">
        <f>+E72*F72</f>
        <v>0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7"/>
    </row>
    <row r="73" spans="1:19" ht="12.75">
      <c r="A73" s="328"/>
      <c r="B73" s="329"/>
      <c r="C73" s="330"/>
      <c r="D73" s="55"/>
      <c r="E73" s="48"/>
      <c r="F73" s="47"/>
      <c r="G73" s="48">
        <f>+E73*F73</f>
        <v>0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7"/>
    </row>
    <row r="74" spans="1:19" ht="13.5" thickBot="1">
      <c r="A74" s="331" t="s">
        <v>29</v>
      </c>
      <c r="B74" s="332"/>
      <c r="C74" s="332"/>
      <c r="D74" s="332"/>
      <c r="E74" s="332"/>
      <c r="F74" s="333"/>
      <c r="G74" s="74">
        <f>SUM(G70:G73)</f>
        <v>5</v>
      </c>
      <c r="H74" s="340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2"/>
    </row>
    <row r="75" spans="1:19" ht="18" customHeight="1" thickBot="1">
      <c r="A75" s="75" t="s">
        <v>87</v>
      </c>
      <c r="B75" s="144"/>
      <c r="C75" s="76"/>
      <c r="D75" s="77"/>
      <c r="E75" s="78"/>
      <c r="F75" s="79"/>
      <c r="G75" s="78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</row>
    <row r="76" spans="1:19" ht="12.75">
      <c r="A76" s="362" t="s">
        <v>15</v>
      </c>
      <c r="B76" s="363"/>
      <c r="C76" s="364"/>
      <c r="D76" s="326" t="s">
        <v>35</v>
      </c>
      <c r="E76" s="366" t="s">
        <v>17</v>
      </c>
      <c r="F76" s="353" t="s">
        <v>33</v>
      </c>
      <c r="G76" s="349" t="s">
        <v>20</v>
      </c>
      <c r="H76" s="367" t="s">
        <v>21</v>
      </c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9"/>
    </row>
    <row r="77" spans="1:19" ht="16.5">
      <c r="A77" s="324"/>
      <c r="B77" s="325"/>
      <c r="C77" s="365"/>
      <c r="D77" s="326"/>
      <c r="E77" s="354"/>
      <c r="F77" s="354"/>
      <c r="G77" s="350"/>
      <c r="H77" s="52" t="s">
        <v>22</v>
      </c>
      <c r="I77" s="52" t="s">
        <v>58</v>
      </c>
      <c r="J77" s="52" t="s">
        <v>23</v>
      </c>
      <c r="K77" s="52" t="s">
        <v>24</v>
      </c>
      <c r="L77" s="52" t="s">
        <v>25</v>
      </c>
      <c r="M77" s="52" t="s">
        <v>26</v>
      </c>
      <c r="N77" s="52" t="s">
        <v>27</v>
      </c>
      <c r="O77" s="52" t="s">
        <v>28</v>
      </c>
      <c r="P77" s="52" t="s">
        <v>54</v>
      </c>
      <c r="Q77" s="52" t="s">
        <v>55</v>
      </c>
      <c r="R77" s="52" t="s">
        <v>56</v>
      </c>
      <c r="S77" s="52" t="s">
        <v>57</v>
      </c>
    </row>
    <row r="78" spans="1:19" ht="12.75">
      <c r="A78" s="376" t="s">
        <v>89</v>
      </c>
      <c r="B78" s="377"/>
      <c r="C78" s="378"/>
      <c r="D78" s="55"/>
      <c r="E78" s="48"/>
      <c r="F78" s="47"/>
      <c r="G78" s="48">
        <f>+'[2]2021'!$F$9</f>
        <v>1003000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</row>
    <row r="79" spans="1:19" ht="12.75">
      <c r="A79" s="376" t="s">
        <v>109</v>
      </c>
      <c r="B79" s="377"/>
      <c r="C79" s="378"/>
      <c r="D79" s="55"/>
      <c r="E79" s="48"/>
      <c r="F79" s="47"/>
      <c r="G79" s="48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</row>
    <row r="80" spans="1:19" ht="12.75">
      <c r="A80" s="376" t="s">
        <v>110</v>
      </c>
      <c r="B80" s="377"/>
      <c r="C80" s="378"/>
      <c r="D80" s="55"/>
      <c r="E80" s="48"/>
      <c r="F80" s="47"/>
      <c r="G80" s="48">
        <f>+'[2]2021'!$H$9</f>
        <v>40941626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</row>
    <row r="81" spans="1:19" ht="12.75">
      <c r="A81" s="384" t="s">
        <v>111</v>
      </c>
      <c r="B81" s="385"/>
      <c r="C81" s="378"/>
      <c r="D81" s="55"/>
      <c r="E81" s="48"/>
      <c r="F81" s="47"/>
      <c r="G81" s="48">
        <f>+'[2]2021'!$I$9</f>
        <v>528000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</row>
    <row r="82" spans="1:19" ht="12.75">
      <c r="A82" s="384" t="s">
        <v>108</v>
      </c>
      <c r="B82" s="385"/>
      <c r="C82" s="378"/>
      <c r="D82" s="55"/>
      <c r="E82" s="48"/>
      <c r="F82" s="47"/>
      <c r="G82" s="48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</row>
    <row r="83" spans="1:19" ht="12.75">
      <c r="A83" s="386" t="s">
        <v>29</v>
      </c>
      <c r="B83" s="387"/>
      <c r="C83" s="387"/>
      <c r="D83" s="387"/>
      <c r="E83" s="387"/>
      <c r="F83" s="388"/>
      <c r="G83" s="74">
        <f>SUM(G78:G82)</f>
        <v>42472626</v>
      </c>
      <c r="H83" s="379"/>
      <c r="I83" s="380"/>
      <c r="J83" s="380"/>
      <c r="K83" s="380"/>
      <c r="L83" s="380"/>
      <c r="M83" s="380"/>
      <c r="N83" s="380"/>
      <c r="O83" s="380"/>
      <c r="P83" s="380"/>
      <c r="Q83" s="380"/>
      <c r="R83" s="380"/>
      <c r="S83" s="381"/>
    </row>
    <row r="84" spans="1:19" ht="12.75">
      <c r="A84" s="382" t="s">
        <v>88</v>
      </c>
      <c r="B84" s="382"/>
      <c r="C84" s="382"/>
      <c r="D84" s="382"/>
      <c r="E84" s="382"/>
      <c r="F84" s="382"/>
      <c r="G84" s="48">
        <f>G25+G33+G42+G50+G58+G66+G74</f>
        <v>37138767.88344885</v>
      </c>
      <c r="H84" s="359"/>
      <c r="I84" s="360"/>
      <c r="J84" s="360"/>
      <c r="K84" s="360"/>
      <c r="L84" s="360"/>
      <c r="M84" s="360"/>
      <c r="N84" s="360"/>
      <c r="O84" s="360"/>
      <c r="P84" s="360"/>
      <c r="Q84" s="360"/>
      <c r="R84" s="360"/>
      <c r="S84" s="383"/>
    </row>
    <row r="85" spans="1:19" ht="12.75">
      <c r="A85" s="83"/>
      <c r="B85" s="83"/>
      <c r="C85" s="83"/>
      <c r="D85" s="84"/>
      <c r="E85" s="85"/>
      <c r="F85" s="86"/>
      <c r="G85" s="85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</sheetData>
  <sheetProtection/>
  <mergeCells count="116">
    <mergeCell ref="H83:S83"/>
    <mergeCell ref="A84:F84"/>
    <mergeCell ref="H84:S84"/>
    <mergeCell ref="A78:C78"/>
    <mergeCell ref="A79:C79"/>
    <mergeCell ref="A80:C80"/>
    <mergeCell ref="A81:C81"/>
    <mergeCell ref="A82:C82"/>
    <mergeCell ref="A83:F83"/>
    <mergeCell ref="A76:C77"/>
    <mergeCell ref="D76:D77"/>
    <mergeCell ref="E76:E77"/>
    <mergeCell ref="F76:F77"/>
    <mergeCell ref="G76:G77"/>
    <mergeCell ref="H76:S76"/>
    <mergeCell ref="A70:C70"/>
    <mergeCell ref="A71:C71"/>
    <mergeCell ref="A72:C72"/>
    <mergeCell ref="A73:C73"/>
    <mergeCell ref="A74:F74"/>
    <mergeCell ref="H74:S74"/>
    <mergeCell ref="A68:C69"/>
    <mergeCell ref="D68:D69"/>
    <mergeCell ref="E68:E69"/>
    <mergeCell ref="F68:F69"/>
    <mergeCell ref="G68:G69"/>
    <mergeCell ref="H68:S68"/>
    <mergeCell ref="A62:E62"/>
    <mergeCell ref="A63:E63"/>
    <mergeCell ref="A64:E64"/>
    <mergeCell ref="A65:E65"/>
    <mergeCell ref="A66:F66"/>
    <mergeCell ref="H66:S66"/>
    <mergeCell ref="G52:G53"/>
    <mergeCell ref="H52:S52"/>
    <mergeCell ref="A58:F58"/>
    <mergeCell ref="H58:S58"/>
    <mergeCell ref="A60:E61"/>
    <mergeCell ref="F60:F61"/>
    <mergeCell ref="G60:G61"/>
    <mergeCell ref="H60:S60"/>
    <mergeCell ref="A46:C46"/>
    <mergeCell ref="A47:C47"/>
    <mergeCell ref="A48:C48"/>
    <mergeCell ref="A50:F50"/>
    <mergeCell ref="H50:S50"/>
    <mergeCell ref="A52:A53"/>
    <mergeCell ref="C52:C53"/>
    <mergeCell ref="D52:D53"/>
    <mergeCell ref="E52:E53"/>
    <mergeCell ref="F52:F53"/>
    <mergeCell ref="A44:C45"/>
    <mergeCell ref="D44:D45"/>
    <mergeCell ref="E44:E45"/>
    <mergeCell ref="F44:F45"/>
    <mergeCell ref="G44:G45"/>
    <mergeCell ref="H44:S44"/>
    <mergeCell ref="A38:C38"/>
    <mergeCell ref="A39:C39"/>
    <mergeCell ref="A40:C40"/>
    <mergeCell ref="A41:C41"/>
    <mergeCell ref="A42:F42"/>
    <mergeCell ref="H42:S42"/>
    <mergeCell ref="A36:C37"/>
    <mergeCell ref="D36:D37"/>
    <mergeCell ref="E36:E37"/>
    <mergeCell ref="F36:F37"/>
    <mergeCell ref="G36:G37"/>
    <mergeCell ref="H36:S36"/>
    <mergeCell ref="A29:C29"/>
    <mergeCell ref="A30:C30"/>
    <mergeCell ref="A31:C31"/>
    <mergeCell ref="A33:F33"/>
    <mergeCell ref="A34:G34"/>
    <mergeCell ref="H34:N34"/>
    <mergeCell ref="H19:S19"/>
    <mergeCell ref="A25:F25"/>
    <mergeCell ref="H25:S25"/>
    <mergeCell ref="A26:G26"/>
    <mergeCell ref="A27:C28"/>
    <mergeCell ref="D27:D28"/>
    <mergeCell ref="E27:E28"/>
    <mergeCell ref="F27:F28"/>
    <mergeCell ref="G27:G28"/>
    <mergeCell ref="H27:S27"/>
    <mergeCell ref="A18:G18"/>
    <mergeCell ref="A19:A20"/>
    <mergeCell ref="B19:B20"/>
    <mergeCell ref="C19:C20"/>
    <mergeCell ref="D19:D20"/>
    <mergeCell ref="E19:E20"/>
    <mergeCell ref="F19:F20"/>
    <mergeCell ref="G19:G20"/>
    <mergeCell ref="A12:C12"/>
    <mergeCell ref="A13:C13"/>
    <mergeCell ref="A14:C14"/>
    <mergeCell ref="A15:C15"/>
    <mergeCell ref="A16:C16"/>
    <mergeCell ref="A17:F17"/>
    <mergeCell ref="A5:S6"/>
    <mergeCell ref="A7:S8"/>
    <mergeCell ref="A9:G9"/>
    <mergeCell ref="A10:C11"/>
    <mergeCell ref="D10:D11"/>
    <mergeCell ref="E10:E11"/>
    <mergeCell ref="F10:F11"/>
    <mergeCell ref="G10:G11"/>
    <mergeCell ref="A1:A4"/>
    <mergeCell ref="C1:K2"/>
    <mergeCell ref="L1:S1"/>
    <mergeCell ref="L2:S2"/>
    <mergeCell ref="C3:K4"/>
    <mergeCell ref="L3:O3"/>
    <mergeCell ref="P3:S3"/>
    <mergeCell ref="L4:O4"/>
    <mergeCell ref="P4:S4"/>
  </mergeCells>
  <printOptions horizontalCentered="1" verticalCentered="1"/>
  <pageMargins left="0" right="0" top="0" bottom="0" header="0" footer="0"/>
  <pageSetup horizontalDpi="600" verticalDpi="600" orientation="landscape" paperSize="122" scale="67" r:id="rId4"/>
  <rowBreaks count="1" manualBreakCount="1">
    <brk id="4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A6" sqref="A6:G6"/>
    </sheetView>
  </sheetViews>
  <sheetFormatPr defaultColWidth="11.421875" defaultRowHeight="12.75"/>
  <cols>
    <col min="1" max="1" width="21.421875" style="15" customWidth="1"/>
    <col min="2" max="2" width="18.8515625" style="15" customWidth="1"/>
    <col min="3" max="3" width="17.57421875" style="15" customWidth="1"/>
    <col min="4" max="4" width="16.28125" style="15" customWidth="1"/>
    <col min="5" max="5" width="10.7109375" style="15" customWidth="1"/>
    <col min="6" max="6" width="13.7109375" style="20" customWidth="1"/>
    <col min="7" max="7" width="17.00390625" style="21" customWidth="1"/>
    <col min="8" max="16384" width="11.421875" style="15" customWidth="1"/>
  </cols>
  <sheetData>
    <row r="1" spans="1:7" ht="26.25" customHeight="1">
      <c r="A1" s="399"/>
      <c r="B1" s="403" t="s">
        <v>49</v>
      </c>
      <c r="C1" s="403"/>
      <c r="D1" s="403"/>
      <c r="E1" s="403"/>
      <c r="F1" s="402" t="s">
        <v>93</v>
      </c>
      <c r="G1" s="402"/>
    </row>
    <row r="2" spans="1:7" ht="26.25" customHeight="1">
      <c r="A2" s="400"/>
      <c r="B2" s="403"/>
      <c r="C2" s="403"/>
      <c r="D2" s="403"/>
      <c r="E2" s="403"/>
      <c r="F2" s="402" t="s">
        <v>51</v>
      </c>
      <c r="G2" s="402"/>
    </row>
    <row r="3" spans="1:13" s="1" customFormat="1" ht="26.25" customHeight="1">
      <c r="A3" s="400"/>
      <c r="B3" s="238" t="s">
        <v>50</v>
      </c>
      <c r="C3" s="238"/>
      <c r="D3" s="238"/>
      <c r="E3" s="238"/>
      <c r="F3" s="122" t="s">
        <v>52</v>
      </c>
      <c r="G3" s="122" t="s">
        <v>66</v>
      </c>
      <c r="H3" s="6"/>
      <c r="I3" s="6"/>
      <c r="J3" s="6"/>
      <c r="K3" s="6"/>
      <c r="L3" s="6"/>
      <c r="M3" s="6"/>
    </row>
    <row r="4" spans="1:13" s="1" customFormat="1" ht="26.25" customHeight="1">
      <c r="A4" s="401"/>
      <c r="B4" s="238"/>
      <c r="C4" s="238"/>
      <c r="D4" s="238"/>
      <c r="E4" s="238"/>
      <c r="F4" s="122" t="s">
        <v>214</v>
      </c>
      <c r="G4" s="124">
        <v>44015</v>
      </c>
      <c r="H4" s="6"/>
      <c r="I4" s="6"/>
      <c r="J4" s="6"/>
      <c r="K4" s="6"/>
      <c r="L4" s="6"/>
      <c r="M4" s="6"/>
    </row>
    <row r="5" spans="1:13" s="1" customFormat="1" ht="21" customHeight="1">
      <c r="A5" s="404" t="s">
        <v>53</v>
      </c>
      <c r="B5" s="404"/>
      <c r="C5" s="404"/>
      <c r="D5" s="404"/>
      <c r="E5" s="404"/>
      <c r="F5" s="404"/>
      <c r="G5" s="404"/>
      <c r="H5" s="6"/>
      <c r="I5" s="6"/>
      <c r="J5" s="6"/>
      <c r="K5" s="6"/>
      <c r="L5" s="6"/>
      <c r="M5" s="6"/>
    </row>
    <row r="6" spans="1:7" ht="28.5" customHeight="1">
      <c r="A6" s="389" t="s">
        <v>221</v>
      </c>
      <c r="B6" s="390"/>
      <c r="C6" s="390"/>
      <c r="D6" s="390"/>
      <c r="E6" s="390"/>
      <c r="F6" s="390"/>
      <c r="G6" s="391"/>
    </row>
    <row r="7" spans="1:7" ht="55.5" customHeight="1">
      <c r="A7" s="22" t="s">
        <v>69</v>
      </c>
      <c r="B7" s="407" t="s">
        <v>68</v>
      </c>
      <c r="C7" s="408"/>
      <c r="D7" s="23" t="s">
        <v>35</v>
      </c>
      <c r="E7" s="24" t="s">
        <v>48</v>
      </c>
      <c r="F7" s="25" t="s">
        <v>175</v>
      </c>
      <c r="G7" s="24" t="s">
        <v>70</v>
      </c>
    </row>
    <row r="8" spans="1:7" ht="27.75" customHeight="1">
      <c r="A8" s="192">
        <v>101010090</v>
      </c>
      <c r="B8" s="392" t="s">
        <v>205</v>
      </c>
      <c r="C8" s="393"/>
      <c r="D8" s="184" t="s">
        <v>197</v>
      </c>
      <c r="E8" s="185" t="s">
        <v>213</v>
      </c>
      <c r="F8" s="189">
        <v>16745</v>
      </c>
      <c r="G8" s="187">
        <f>+E8*F8</f>
        <v>150705</v>
      </c>
    </row>
    <row r="9" spans="1:7" ht="27.75" customHeight="1">
      <c r="A9" s="183">
        <v>101010089</v>
      </c>
      <c r="B9" s="392" t="s">
        <v>196</v>
      </c>
      <c r="C9" s="393"/>
      <c r="D9" s="184" t="s">
        <v>197</v>
      </c>
      <c r="E9" s="185" t="s">
        <v>213</v>
      </c>
      <c r="F9" s="186">
        <v>13582.4</v>
      </c>
      <c r="G9" s="187">
        <f aca="true" t="shared" si="0" ref="G9:G18">+E9*F9</f>
        <v>122241.59999999999</v>
      </c>
    </row>
    <row r="10" spans="1:7" ht="27.75" customHeight="1">
      <c r="A10" s="188" t="s">
        <v>198</v>
      </c>
      <c r="B10" s="392" t="s">
        <v>199</v>
      </c>
      <c r="C10" s="393"/>
      <c r="D10" s="184" t="s">
        <v>194</v>
      </c>
      <c r="E10" s="185" t="s">
        <v>195</v>
      </c>
      <c r="F10" s="189">
        <v>6191</v>
      </c>
      <c r="G10" s="187">
        <f t="shared" si="0"/>
        <v>30955</v>
      </c>
    </row>
    <row r="11" spans="1:7" ht="27.75" customHeight="1">
      <c r="A11" s="190">
        <v>101010050</v>
      </c>
      <c r="B11" s="392" t="s">
        <v>200</v>
      </c>
      <c r="C11" s="393"/>
      <c r="D11" s="188" t="s">
        <v>201</v>
      </c>
      <c r="E11" s="191" t="s">
        <v>202</v>
      </c>
      <c r="F11" s="189">
        <v>53621</v>
      </c>
      <c r="G11" s="187">
        <f t="shared" si="0"/>
        <v>53621</v>
      </c>
    </row>
    <row r="12" spans="1:7" ht="27.75" customHeight="1">
      <c r="A12" s="197" t="s">
        <v>203</v>
      </c>
      <c r="B12" s="405" t="s">
        <v>204</v>
      </c>
      <c r="C12" s="406"/>
      <c r="D12" s="197" t="s">
        <v>201</v>
      </c>
      <c r="E12" s="198" t="s">
        <v>202</v>
      </c>
      <c r="F12" s="199">
        <v>56660</v>
      </c>
      <c r="G12" s="201">
        <f t="shared" si="0"/>
        <v>56660</v>
      </c>
    </row>
    <row r="13" spans="1:7" ht="27.75" customHeight="1">
      <c r="A13" s="193">
        <v>101010014</v>
      </c>
      <c r="B13" s="395" t="s">
        <v>206</v>
      </c>
      <c r="C13" s="396"/>
      <c r="D13" s="184" t="s">
        <v>194</v>
      </c>
      <c r="E13" s="196">
        <v>10</v>
      </c>
      <c r="F13" s="194">
        <v>798.99248</v>
      </c>
      <c r="G13" s="201">
        <f t="shared" si="0"/>
        <v>7989.9248</v>
      </c>
    </row>
    <row r="14" spans="1:7" ht="27.75" customHeight="1">
      <c r="A14" s="195">
        <v>101010103</v>
      </c>
      <c r="B14" s="395" t="s">
        <v>207</v>
      </c>
      <c r="C14" s="396"/>
      <c r="D14" s="184" t="s">
        <v>194</v>
      </c>
      <c r="E14" s="196">
        <v>9</v>
      </c>
      <c r="F14" s="194">
        <v>1894.78432</v>
      </c>
      <c r="G14" s="201">
        <f t="shared" si="0"/>
        <v>17053.05888</v>
      </c>
    </row>
    <row r="15" spans="1:7" ht="27.75" customHeight="1">
      <c r="A15" s="193">
        <v>101010104</v>
      </c>
      <c r="B15" s="395" t="s">
        <v>208</v>
      </c>
      <c r="C15" s="396"/>
      <c r="D15" s="184" t="s">
        <v>194</v>
      </c>
      <c r="E15" s="196">
        <v>9</v>
      </c>
      <c r="F15" s="194">
        <v>1902.31184</v>
      </c>
      <c r="G15" s="201">
        <f t="shared" si="0"/>
        <v>17120.80656</v>
      </c>
    </row>
    <row r="16" spans="1:7" ht="27.75" customHeight="1">
      <c r="A16" s="193">
        <v>101010021</v>
      </c>
      <c r="B16" s="395" t="s">
        <v>209</v>
      </c>
      <c r="C16" s="396"/>
      <c r="D16" s="184" t="s">
        <v>194</v>
      </c>
      <c r="E16" s="196">
        <v>10</v>
      </c>
      <c r="F16" s="194">
        <v>999.0094400000002</v>
      </c>
      <c r="G16" s="201">
        <f t="shared" si="0"/>
        <v>9990.094400000002</v>
      </c>
    </row>
    <row r="17" spans="1:7" ht="27.75" customHeight="1">
      <c r="A17" s="193">
        <v>101010118</v>
      </c>
      <c r="B17" s="395" t="s">
        <v>210</v>
      </c>
      <c r="C17" s="396"/>
      <c r="D17" s="184" t="s">
        <v>194</v>
      </c>
      <c r="E17" s="196">
        <v>20</v>
      </c>
      <c r="F17" s="194">
        <v>745.2244800000001</v>
      </c>
      <c r="G17" s="201">
        <f t="shared" si="0"/>
        <v>14904.4896</v>
      </c>
    </row>
    <row r="18" spans="1:7" ht="27.75" customHeight="1">
      <c r="A18" s="193">
        <v>101010119</v>
      </c>
      <c r="B18" s="395" t="s">
        <v>211</v>
      </c>
      <c r="C18" s="396"/>
      <c r="D18" s="184" t="s">
        <v>194</v>
      </c>
      <c r="E18" s="196">
        <v>20</v>
      </c>
      <c r="F18" s="194">
        <v>924.8096</v>
      </c>
      <c r="G18" s="201">
        <f t="shared" si="0"/>
        <v>18496.192000000003</v>
      </c>
    </row>
    <row r="19" spans="1:7" ht="27.75" customHeight="1">
      <c r="A19" s="183">
        <v>101010076</v>
      </c>
      <c r="B19" s="397" t="s">
        <v>193</v>
      </c>
      <c r="C19" s="398"/>
      <c r="D19" s="184" t="s">
        <v>194</v>
      </c>
      <c r="E19" s="196">
        <v>5</v>
      </c>
      <c r="F19" s="186">
        <v>5659.619680000001</v>
      </c>
      <c r="G19" s="187">
        <f>+E19*F19</f>
        <v>28298.098400000003</v>
      </c>
    </row>
    <row r="20" spans="1:9" s="19" customFormat="1" ht="22.5" customHeight="1">
      <c r="A20" s="409" t="s">
        <v>95</v>
      </c>
      <c r="B20" s="410"/>
      <c r="C20" s="410"/>
      <c r="D20" s="410"/>
      <c r="E20" s="410"/>
      <c r="F20" s="411"/>
      <c r="G20" s="26">
        <f>SUM(G8:G19)</f>
        <v>528035.26464</v>
      </c>
      <c r="I20" s="200"/>
    </row>
    <row r="21" spans="1:7" ht="12">
      <c r="A21" s="11"/>
      <c r="B21" s="27"/>
      <c r="C21" s="27"/>
      <c r="D21" s="28"/>
      <c r="E21" s="29"/>
      <c r="F21" s="29"/>
      <c r="G21" s="30"/>
    </row>
    <row r="22" ht="12">
      <c r="F22" s="31"/>
    </row>
    <row r="25" spans="1:2" ht="12">
      <c r="A25" s="202" t="s">
        <v>215</v>
      </c>
      <c r="B25" s="15" t="s">
        <v>216</v>
      </c>
    </row>
    <row r="27" spans="1:7" ht="12.75">
      <c r="A27" s="203">
        <v>101020001</v>
      </c>
      <c r="B27" s="394" t="s">
        <v>212</v>
      </c>
      <c r="C27" s="394"/>
      <c r="D27" s="204" t="s">
        <v>32</v>
      </c>
      <c r="E27" s="205">
        <v>5</v>
      </c>
      <c r="F27" s="206">
        <v>1464247.4000000001</v>
      </c>
      <c r="G27" s="207">
        <f>+E27*F27</f>
        <v>7321237.000000001</v>
      </c>
    </row>
  </sheetData>
  <sheetProtection/>
  <mergeCells count="22">
    <mergeCell ref="B12:C12"/>
    <mergeCell ref="B9:C9"/>
    <mergeCell ref="B10:C10"/>
    <mergeCell ref="B8:C8"/>
    <mergeCell ref="B7:C7"/>
    <mergeCell ref="A20:F20"/>
    <mergeCell ref="A1:A4"/>
    <mergeCell ref="F1:G1"/>
    <mergeCell ref="F2:G2"/>
    <mergeCell ref="B3:E4"/>
    <mergeCell ref="B1:E2"/>
    <mergeCell ref="A5:G5"/>
    <mergeCell ref="A6:G6"/>
    <mergeCell ref="B11:C11"/>
    <mergeCell ref="B27:C27"/>
    <mergeCell ref="B13:C13"/>
    <mergeCell ref="B14:C14"/>
    <mergeCell ref="B15:C15"/>
    <mergeCell ref="B16:C16"/>
    <mergeCell ref="B17:C17"/>
    <mergeCell ref="B18:C18"/>
    <mergeCell ref="B19:C19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="80" zoomScaleNormal="80" zoomScalePageLayoutView="0" workbookViewId="0" topLeftCell="A6">
      <selection activeCell="E8" sqref="E8:S8"/>
    </sheetView>
  </sheetViews>
  <sheetFormatPr defaultColWidth="9.140625" defaultRowHeight="12.75"/>
  <cols>
    <col min="1" max="1" width="21.140625" style="1" customWidth="1"/>
    <col min="2" max="2" width="6.140625" style="1" customWidth="1"/>
    <col min="3" max="3" width="10.7109375" style="1" customWidth="1"/>
    <col min="4" max="4" width="12.140625" style="2" customWidth="1"/>
    <col min="5" max="5" width="19.421875" style="1" customWidth="1"/>
    <col min="6" max="7" width="23.00390625" style="1" customWidth="1"/>
    <col min="8" max="8" width="19.140625" style="1" customWidth="1"/>
    <col min="9" max="9" width="12.7109375" style="1" customWidth="1"/>
    <col min="10" max="10" width="17.140625" style="1" bestFit="1" customWidth="1"/>
    <col min="11" max="11" width="10.421875" style="1" customWidth="1"/>
    <col min="12" max="12" width="17.140625" style="1" bestFit="1" customWidth="1"/>
    <col min="13" max="13" width="10.421875" style="1" customWidth="1"/>
    <col min="14" max="14" width="15.8515625" style="1" customWidth="1"/>
    <col min="15" max="15" width="10.421875" style="1" customWidth="1"/>
    <col min="16" max="16" width="17.140625" style="1" bestFit="1" customWidth="1"/>
    <col min="17" max="17" width="13.00390625" style="1" customWidth="1"/>
    <col min="18" max="18" width="12.28125" style="1" customWidth="1"/>
    <col min="19" max="19" width="18.7109375" style="1" customWidth="1"/>
    <col min="20" max="16384" width="9.140625" style="1" customWidth="1"/>
  </cols>
  <sheetData>
    <row r="1" spans="1:21" ht="36" customHeight="1">
      <c r="A1" s="252"/>
      <c r="B1" s="252"/>
      <c r="C1" s="252"/>
      <c r="D1" s="412" t="s">
        <v>14</v>
      </c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4"/>
      <c r="Q1" s="402" t="s">
        <v>93</v>
      </c>
      <c r="R1" s="402"/>
      <c r="S1" s="402"/>
      <c r="T1" s="6"/>
      <c r="U1" s="6"/>
    </row>
    <row r="2" spans="1:21" ht="25.5" customHeight="1">
      <c r="A2" s="252"/>
      <c r="B2" s="252"/>
      <c r="C2" s="252"/>
      <c r="D2" s="415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7"/>
      <c r="Q2" s="420" t="s">
        <v>51</v>
      </c>
      <c r="R2" s="420"/>
      <c r="S2" s="420"/>
      <c r="T2" s="6"/>
      <c r="U2" s="6"/>
    </row>
    <row r="3" spans="1:21" ht="33" customHeight="1">
      <c r="A3" s="252"/>
      <c r="B3" s="252"/>
      <c r="C3" s="252"/>
      <c r="D3" s="412" t="s">
        <v>50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4"/>
      <c r="Q3" s="7" t="s">
        <v>52</v>
      </c>
      <c r="R3" s="238" t="s">
        <v>67</v>
      </c>
      <c r="S3" s="238"/>
      <c r="T3" s="6"/>
      <c r="U3" s="6"/>
    </row>
    <row r="4" spans="1:21" ht="30.75" customHeight="1">
      <c r="A4" s="252"/>
      <c r="B4" s="252"/>
      <c r="C4" s="252"/>
      <c r="D4" s="415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7"/>
      <c r="Q4" s="7" t="s">
        <v>156</v>
      </c>
      <c r="R4" s="422">
        <v>44015</v>
      </c>
      <c r="S4" s="423"/>
      <c r="T4" s="6"/>
      <c r="U4" s="6"/>
    </row>
    <row r="5" spans="1:21" ht="21" customHeight="1">
      <c r="A5" s="404" t="s">
        <v>53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6"/>
      <c r="U5" s="6"/>
    </row>
    <row r="6" spans="1:21" ht="21" customHeight="1">
      <c r="A6" s="404" t="s">
        <v>113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6"/>
      <c r="U6" s="6"/>
    </row>
    <row r="7" spans="1:21" ht="21.75" customHeight="1">
      <c r="A7" s="425" t="s">
        <v>46</v>
      </c>
      <c r="B7" s="425"/>
      <c r="C7" s="425"/>
      <c r="D7" s="425"/>
      <c r="E7" s="431" t="s">
        <v>224</v>
      </c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6"/>
      <c r="U7" s="6"/>
    </row>
    <row r="8" spans="1:21" ht="21.75" customHeight="1">
      <c r="A8" s="425" t="s">
        <v>47</v>
      </c>
      <c r="B8" s="425"/>
      <c r="C8" s="425"/>
      <c r="D8" s="425"/>
      <c r="E8" s="419" t="s">
        <v>157</v>
      </c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6"/>
      <c r="U8" s="6"/>
    </row>
    <row r="9" spans="1:19" ht="21.75" customHeight="1">
      <c r="A9" s="425" t="s">
        <v>45</v>
      </c>
      <c r="B9" s="425"/>
      <c r="C9" s="425"/>
      <c r="D9" s="425"/>
      <c r="E9" s="419" t="s">
        <v>158</v>
      </c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</row>
    <row r="10" spans="1:19" ht="21.75" customHeight="1">
      <c r="A10" s="426" t="s">
        <v>112</v>
      </c>
      <c r="B10" s="426"/>
      <c r="C10" s="426"/>
      <c r="D10" s="426"/>
      <c r="E10" s="419" t="s">
        <v>164</v>
      </c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</row>
    <row r="11" spans="1:19" ht="12.75" customHeight="1">
      <c r="A11" s="230" t="s">
        <v>114</v>
      </c>
      <c r="B11" s="234" t="s">
        <v>98</v>
      </c>
      <c r="C11" s="234"/>
      <c r="D11" s="234"/>
      <c r="E11" s="234"/>
      <c r="F11" s="418" t="s">
        <v>71</v>
      </c>
      <c r="G11" s="418" t="s">
        <v>99</v>
      </c>
      <c r="H11" s="418" t="s">
        <v>35</v>
      </c>
      <c r="I11" s="418" t="s">
        <v>62</v>
      </c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ht="12.75">
      <c r="A12" s="230"/>
      <c r="B12" s="234"/>
      <c r="C12" s="234"/>
      <c r="D12" s="234"/>
      <c r="E12" s="234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</row>
    <row r="13" spans="1:19" ht="42.75" customHeight="1">
      <c r="A13" s="230"/>
      <c r="B13" s="234"/>
      <c r="C13" s="234"/>
      <c r="D13" s="234"/>
      <c r="E13" s="234"/>
      <c r="F13" s="418"/>
      <c r="G13" s="418"/>
      <c r="H13" s="418"/>
      <c r="I13" s="134" t="s">
        <v>74</v>
      </c>
      <c r="J13" s="134" t="s">
        <v>115</v>
      </c>
      <c r="K13" s="134" t="s">
        <v>74</v>
      </c>
      <c r="L13" s="134" t="s">
        <v>103</v>
      </c>
      <c r="M13" s="134" t="s">
        <v>74</v>
      </c>
      <c r="N13" s="134" t="s">
        <v>103</v>
      </c>
      <c r="O13" s="134" t="s">
        <v>74</v>
      </c>
      <c r="P13" s="134" t="s">
        <v>103</v>
      </c>
      <c r="Q13" s="418" t="s">
        <v>73</v>
      </c>
      <c r="R13" s="418"/>
      <c r="S13" s="126" t="s">
        <v>102</v>
      </c>
    </row>
    <row r="14" spans="1:19" ht="39" customHeight="1">
      <c r="A14" s="149" t="s">
        <v>158</v>
      </c>
      <c r="B14" s="429" t="s">
        <v>222</v>
      </c>
      <c r="C14" s="430"/>
      <c r="D14" s="430"/>
      <c r="E14" s="430"/>
      <c r="F14" s="40" t="s">
        <v>160</v>
      </c>
      <c r="G14" s="150">
        <v>0</v>
      </c>
      <c r="H14" s="151" t="s">
        <v>162</v>
      </c>
      <c r="I14" s="147" t="s">
        <v>163</v>
      </c>
      <c r="J14" s="152">
        <v>60000000</v>
      </c>
      <c r="K14" s="147" t="s">
        <v>163</v>
      </c>
      <c r="L14" s="152">
        <v>37138736</v>
      </c>
      <c r="M14" s="147" t="s">
        <v>163</v>
      </c>
      <c r="N14" s="152">
        <v>31711231</v>
      </c>
      <c r="O14" s="147" t="s">
        <v>163</v>
      </c>
      <c r="P14" s="152">
        <v>31265911</v>
      </c>
      <c r="Q14" s="424">
        <v>2</v>
      </c>
      <c r="R14" s="271"/>
      <c r="S14" s="153">
        <f>J15+L15+N15+P15</f>
        <v>160115878</v>
      </c>
    </row>
    <row r="15" spans="1:19" s="16" customFormat="1" ht="23.25" customHeight="1">
      <c r="A15" s="427" t="s">
        <v>72</v>
      </c>
      <c r="B15" s="427"/>
      <c r="C15" s="427"/>
      <c r="D15" s="427"/>
      <c r="E15" s="427"/>
      <c r="F15" s="427"/>
      <c r="G15" s="427"/>
      <c r="H15" s="427"/>
      <c r="I15" s="123"/>
      <c r="J15" s="154">
        <f>J14</f>
        <v>60000000</v>
      </c>
      <c r="K15" s="123"/>
      <c r="L15" s="154">
        <f>L14</f>
        <v>37138736</v>
      </c>
      <c r="M15" s="123"/>
      <c r="N15" s="154">
        <f>N14</f>
        <v>31711231</v>
      </c>
      <c r="O15" s="123"/>
      <c r="P15" s="154">
        <f>P14</f>
        <v>31265911</v>
      </c>
      <c r="Q15" s="428"/>
      <c r="R15" s="428"/>
      <c r="S15" s="123">
        <f>J15+L15+N15+P15</f>
        <v>160115878</v>
      </c>
    </row>
    <row r="16" spans="2:3" ht="12.75">
      <c r="B16" s="5"/>
      <c r="C16" s="5"/>
    </row>
    <row r="21" spans="8:19" ht="12.75"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8:19" ht="12.75"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8:19" ht="12.75">
      <c r="H23" s="18"/>
      <c r="I23" s="18"/>
      <c r="J23" s="18"/>
      <c r="K23" s="18"/>
      <c r="L23" s="18"/>
      <c r="M23" s="18"/>
      <c r="N23" s="18"/>
      <c r="O23" s="17"/>
      <c r="P23" s="17"/>
      <c r="Q23" s="17"/>
      <c r="R23" s="17"/>
      <c r="S23" s="17"/>
    </row>
    <row r="24" spans="8:19" ht="12.75">
      <c r="H24" s="18"/>
      <c r="I24" s="18"/>
      <c r="J24" s="18"/>
      <c r="K24" s="18"/>
      <c r="L24" s="18"/>
      <c r="M24" s="18"/>
      <c r="N24" s="18"/>
      <c r="O24" s="17"/>
      <c r="P24" s="17"/>
      <c r="Q24" s="17"/>
      <c r="R24" s="17"/>
      <c r="S24" s="17"/>
    </row>
    <row r="25" spans="8:19" ht="12.75">
      <c r="H25" s="18"/>
      <c r="I25" s="18"/>
      <c r="J25" s="18"/>
      <c r="K25" s="18"/>
      <c r="L25" s="18"/>
      <c r="M25" s="18"/>
      <c r="N25" s="18"/>
      <c r="O25" s="17"/>
      <c r="P25" s="17"/>
      <c r="Q25" s="17"/>
      <c r="R25" s="17"/>
      <c r="S25" s="17"/>
    </row>
    <row r="26" spans="8:19" ht="12.75">
      <c r="H26" s="18"/>
      <c r="I26" s="18"/>
      <c r="J26" s="18"/>
      <c r="K26" s="18"/>
      <c r="L26" s="18"/>
      <c r="M26" s="18"/>
      <c r="N26" s="18"/>
      <c r="O26" s="17"/>
      <c r="P26" s="17"/>
      <c r="Q26" s="17"/>
      <c r="R26" s="17"/>
      <c r="S26" s="17"/>
    </row>
    <row r="27" spans="8:19" ht="12.75"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8:19" ht="12.75"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8:19" ht="12.75"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8:19" ht="12.75"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8:19" ht="12.75"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8:19" ht="12.75"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8:19" ht="12.75"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8:19" ht="12.75"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8:19" ht="12.75"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</sheetData>
  <sheetProtection/>
  <mergeCells count="28">
    <mergeCell ref="A15:H15"/>
    <mergeCell ref="I11:S12"/>
    <mergeCell ref="Q15:R15"/>
    <mergeCell ref="B14:E14"/>
    <mergeCell ref="D1:P2"/>
    <mergeCell ref="E7:S7"/>
    <mergeCell ref="Q1:S1"/>
    <mergeCell ref="A7:D7"/>
    <mergeCell ref="A8:D8"/>
    <mergeCell ref="F11:F13"/>
    <mergeCell ref="Q14:R14"/>
    <mergeCell ref="A6:S6"/>
    <mergeCell ref="Q13:R13"/>
    <mergeCell ref="A11:A13"/>
    <mergeCell ref="A5:S5"/>
    <mergeCell ref="H11:H13"/>
    <mergeCell ref="B11:E13"/>
    <mergeCell ref="A9:D9"/>
    <mergeCell ref="A10:D10"/>
    <mergeCell ref="D3:P4"/>
    <mergeCell ref="A1:C4"/>
    <mergeCell ref="G11:G13"/>
    <mergeCell ref="E8:S8"/>
    <mergeCell ref="Q2:S2"/>
    <mergeCell ref="E9:S9"/>
    <mergeCell ref="E10:S10"/>
    <mergeCell ref="R3:S3"/>
    <mergeCell ref="R4:S4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user</cp:lastModifiedBy>
  <cp:lastPrinted>2016-05-03T19:32:30Z</cp:lastPrinted>
  <dcterms:created xsi:type="dcterms:W3CDTF">2009-04-02T20:41:07Z</dcterms:created>
  <dcterms:modified xsi:type="dcterms:W3CDTF">2021-07-07T18:42:46Z</dcterms:modified>
  <cp:category/>
  <cp:version/>
  <cp:contentType/>
  <cp:contentStatus/>
</cp:coreProperties>
</file>