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OA H.A." sheetId="1" r:id="rId1"/>
    <sheet name="POA H.B." sheetId="2" r:id="rId2"/>
    <sheet name="POA H.C. " sheetId="3" r:id="rId3"/>
    <sheet name="POA H.D." sheetId="4" r:id="rId4"/>
  </sheets>
  <definedNames>
    <definedName name="_xlnm.Print_Area" localSheetId="0">'POA H.A.'!$A$1:$O$28</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Monica</author>
  </authors>
  <commentList>
    <comment ref="L13" authorId="0">
      <text>
        <r>
          <rPr>
            <b/>
            <sz val="9"/>
            <rFont val="Tahoma"/>
            <family val="2"/>
          </rPr>
          <t>CADA ACTIVIDAD POA DEBE TENER SU PRESUPUESTO INDEPENDIENTE</t>
        </r>
      </text>
    </comment>
    <comment ref="B13" authorId="1">
      <text>
        <r>
          <rPr>
            <sz val="9"/>
            <rFont val="Tahoma"/>
            <family val="2"/>
          </rPr>
          <t xml:space="preserve">Inserte las filas que sean necesarias
</t>
        </r>
      </text>
    </comment>
    <comment ref="A12" authorId="2">
      <text>
        <r>
          <rPr>
            <b/>
            <sz val="9"/>
            <rFont val="Tahoma"/>
            <family val="2"/>
          </rPr>
          <t>Monica:</t>
        </r>
        <r>
          <rPr>
            <sz val="9"/>
            <rFont val="Tahoma"/>
            <family val="2"/>
          </rPr>
          <t xml:space="preserve">
Los gastos operativos de inversión no suman al techo presupuestal del proyecto</t>
        </r>
      </text>
    </comment>
  </commentList>
</comments>
</file>

<file path=xl/comments2.xml><?xml version="1.0" encoding="utf-8"?>
<comments xmlns="http://schemas.openxmlformats.org/spreadsheetml/2006/main">
  <authors>
    <author>Monica</author>
  </authors>
  <commentList>
    <comment ref="A75" authorId="0">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<sst xmlns="http://schemas.openxmlformats.org/spreadsheetml/2006/main" count="414" uniqueCount="235">
  <si>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</si>
  <si>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</si>
  <si>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</si>
  <si>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</si>
  <si>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</si>
  <si>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</si>
  <si>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</si>
  <si>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</si>
  <si>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</si>
  <si>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</si>
  <si>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</si>
  <si>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</si>
  <si>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</si>
  <si>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</si>
  <si>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</si>
  <si>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</si>
  <si>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</si>
  <si>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</si>
  <si>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</si>
  <si>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</si>
  <si>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</si>
  <si>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</si>
  <si>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</si>
  <si>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</si>
  <si>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</si>
  <si>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</si>
  <si>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</si>
  <si>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</si>
  <si>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</si>
  <si>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</si>
  <si>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</si>
  <si>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</si>
  <si>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</si>
  <si>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</si>
  <si>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</si>
  <si>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</si>
  <si>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</si>
  <si>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</si>
  <si>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</si>
  <si>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</si>
  <si>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</si>
  <si>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</si>
  <si>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</si>
  <si>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</si>
  <si>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</si>
  <si>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</si>
  <si>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</si>
  <si>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</si>
  <si>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</si>
  <si>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</si>
  <si>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</si>
  <si>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</si>
  <si>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</si>
  <si>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</si>
  <si>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</si>
  <si>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</si>
  <si>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</si>
  <si>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</si>
  <si>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</si>
  <si>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</si>
  <si>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</si>
  <si>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</si>
  <si>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</si>
  <si>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</si>
  <si>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1 de 4</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</si>
  <si>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</si>
  <si>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</si>
  <si>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</si>
  <si>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</si>
  <si>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</si>
  <si>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</si>
  <si>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</si>
  <si>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</si>
  <si>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</si>
  <si>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</si>
  <si>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</si>
  <si>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</si>
  <si>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</si>
  <si>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</si>
  <si>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</si>
  <si>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</si>
  <si>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</si>
  <si>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</si>
  <si>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</si>
  <si>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</si>
  <si>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</si>
  <si>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</si>
  <si>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</si>
  <si>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</si>
  <si>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</si>
  <si>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</si>
  <si>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</si>
  <si>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</si>
  <si>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</si>
  <si>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t>TOTAL PROGRAMADO</t>
  </si>
  <si>
    <t>A. - PLAN OPERATIVO ANUAL DE INVERSIÓN</t>
  </si>
  <si>
    <t xml:space="preserve">Presupuesto asignado: </t>
  </si>
  <si>
    <t>ACTIVIDAD</t>
  </si>
  <si>
    <t>LINEA BASE</t>
  </si>
  <si>
    <t>ACTIVIDADES POA</t>
  </si>
  <si>
    <t>SUBTOTAL</t>
  </si>
  <si>
    <t>TOTAL COSTOS PROYECTOS</t>
  </si>
  <si>
    <t>Evaluación y Seguimiento  de Licencias y Trámites Ambientales,  y Expedición de Salvoconductos S- Movilización de Madera - Rendimientos Financieros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</si>
  <si>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</si>
  <si>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</si>
  <si>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</si>
  <si>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</si>
  <si>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</si>
  <si>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</si>
  <si>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</si>
  <si>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</si>
  <si>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</si>
  <si>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</si>
  <si>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Tasa por Uso del Agua  - Recuperación de cartera</t>
  </si>
  <si>
    <t>Tasa por Uso del Agua  - Rendimientos Financieros</t>
  </si>
  <si>
    <t>Tasa por Uso del Agua  - Excedentes Financieros</t>
  </si>
  <si>
    <t>Tasa Retributiva por  Vertimientos   - Recuperación de cartera</t>
  </si>
  <si>
    <t>Tasa Retributiva por  Vertimientos   - Rendimientos Financieros</t>
  </si>
  <si>
    <t>Tasa Retributiva por  Vertimientos   - Excedentes Financieros</t>
  </si>
  <si>
    <t>Tasa Compensatoria por Caza de Fauna Silvestre  - Recuperación de cartera</t>
  </si>
  <si>
    <t>Tasa Compensatoria por Caza de Fauna Silvestre  - Excedentes Financieros</t>
  </si>
  <si>
    <t>Tasa Aprovechamiento Forestal  - Excedentes Financieros</t>
  </si>
  <si>
    <t>Evaluación y Seguimiento  de Licencias y Trámites Ambientales,  y Expedición de Salvoconductos S- Movilización de Madera - Recuperación de cartera</t>
  </si>
  <si>
    <t>Evaluación y Seguimiento  de Licencias y Trámites Ambientales,  y Expedición de Salvoconductos S- Movilización de Madera - Excedentes Financieros</t>
  </si>
  <si>
    <t>Derechos de Explotación de Recursos (Playa Blanca) - Recuperación de cartera</t>
  </si>
  <si>
    <t>Derechos de Explotación de Recursos (Playa Blanca) - Rendimientos Financieros</t>
  </si>
  <si>
    <t>Derechos de Explotación de Recursos (Playa Blanca) - Excedentes Financieros</t>
  </si>
  <si>
    <t>Multas, Sanciones y Reintegros, Devoluciones y Diversos - Recuperación de cartera</t>
  </si>
  <si>
    <t>Multas, Sanciones y Reintegros, Devoluciones y Diversos - Rendimientos Financieros</t>
  </si>
  <si>
    <t>Multas, Sanciones y Reintegros, Devoluciones y Diversos - Excedentes Financieros</t>
  </si>
  <si>
    <t>Sobretasa Y/O Porcentaje  Ambiental Al Impuesto Predial   - Recuperación de cartera</t>
  </si>
  <si>
    <t>Sobretasa Y/O Porcentaje  Ambiental Al Impuesto Predial   - Rendimientos Financieros</t>
  </si>
  <si>
    <t>Sobretasa Y/O Porcentaje  Ambiental Al Impuesto Predial   - Excedentes Financieros</t>
  </si>
  <si>
    <t>Termoeléctrico- GENSA  - Recuperación de cartera</t>
  </si>
  <si>
    <t>Termoeléctrico- GENSA  - Rendimientos Financieros</t>
  </si>
  <si>
    <t>Termoeléctrico- GENSA  - Excedentes Financieros</t>
  </si>
  <si>
    <t>Termoeléctrico- Electro Sochagota  - Recuperación de cartera</t>
  </si>
  <si>
    <t>Termoeléctrico- Electro Sochagota  - Rendimientos Financieros</t>
  </si>
  <si>
    <t>Termoeléctrico- Electro Sochagota  - Excedentes Financieros</t>
  </si>
  <si>
    <t>Hidroeléctrico - Hidrosogamoso  - Recuperación de cartera</t>
  </si>
  <si>
    <t>Hidroeléctrico - Hidrosogamoso  - Rendimientos Financieros</t>
  </si>
  <si>
    <t>Hidroeléctrico - Hidrosogamoso  - Excedentes Financieros</t>
  </si>
  <si>
    <t>Hidroeléctrico- Chivor  - Recuperación de cartera</t>
  </si>
  <si>
    <t>Hidroeléctrico- Chivor  - Rendimientos Financieros</t>
  </si>
  <si>
    <t>Hidroeléctrico- Chivor  - Excedentes Financieros</t>
  </si>
  <si>
    <t>Autogeneración - OCENSA  - Recuperación de cartera</t>
  </si>
  <si>
    <t>Autogeneración - OCENSA  - Rendimientos Financieros</t>
  </si>
  <si>
    <t>Autogeneración - OCENSA  - Excedentes Financieros</t>
  </si>
  <si>
    <t>Autogeneración - ARGOS  - Recuperación de cartera</t>
  </si>
  <si>
    <t>Autogeneración - ARGOS  - Rendimientos Financieros</t>
  </si>
  <si>
    <t>Autogeneración - ARGOS  - Excedentes Financieros</t>
  </si>
  <si>
    <t>OBJETO</t>
  </si>
  <si>
    <t>EXPERIENCIA</t>
  </si>
  <si>
    <t>RECURSO HUMANO EXTERNO</t>
  </si>
  <si>
    <t>Versión 2</t>
  </si>
  <si>
    <t>Conocimiento, Conservación y Uso de los Recursos Naturales y la Biodiversidad</t>
  </si>
  <si>
    <t>Territorio Sostenible, Contribuciones de la Naturaleza y Biodiversidad</t>
  </si>
  <si>
    <t>Manejo de especies invasoras</t>
  </si>
  <si>
    <t>Implementar acciones para la identificación, prevención, manejo y control de especies exóticas y/o invasoras priorizadas</t>
  </si>
  <si>
    <t>Número de especies exóticas
y/o invasoras con acciones implementadas</t>
  </si>
  <si>
    <t>Implementar acciones para la identificación, prevención, manejo y control de especies exóticas invasoras en la jurisdicción de Corpoboyacá.</t>
  </si>
  <si>
    <t>Número</t>
  </si>
  <si>
    <t>Jurisdicción de Corpoboyacá</t>
  </si>
  <si>
    <t xml:space="preserve">METAS AÑO (2020) </t>
  </si>
  <si>
    <t xml:space="preserve">COSTOS PROYECTOS  AÑO (2020) </t>
  </si>
  <si>
    <t>Implementar acciones para la identificación y prevención de especies exóticas y/o invasoras en la jurisdicción</t>
  </si>
  <si>
    <t>Implementar acciones para el manejo y control de especies exóticas invasoras en la jurisdicción</t>
  </si>
  <si>
    <t>Implementar acciones para la generación de conocimiento sobre especies exóticas y/o invasoras en la jurisdicción</t>
  </si>
  <si>
    <t>(Numero de acciones implementadas/ Numero de acciones programadas)*100</t>
  </si>
  <si>
    <t xml:space="preserve">TOTAL </t>
  </si>
  <si>
    <t>LUIS HAIR DUEÑAS GOMEZ</t>
  </si>
  <si>
    <t>Responsable Proceso Evaluación Misional</t>
  </si>
  <si>
    <r>
      <t xml:space="preserve">C. - PROGRAMACION BIENES Y SERVICIOS  ALMACÉN AÑO  </t>
    </r>
    <r>
      <rPr>
        <b/>
        <sz val="11"/>
        <color indexed="55"/>
        <rFont val="Arial"/>
        <family val="2"/>
      </rPr>
      <t>(2021)</t>
    </r>
  </si>
  <si>
    <r>
      <t xml:space="preserve">VALOR UNITARIO Incluido IVA $ 
</t>
    </r>
    <r>
      <rPr>
        <b/>
        <sz val="9"/>
        <color indexed="22"/>
        <rFont val="Arial"/>
        <family val="2"/>
      </rPr>
      <t>(2021)</t>
    </r>
  </si>
  <si>
    <t>METAS AÑO (2021)</t>
  </si>
  <si>
    <t xml:space="preserve">METAS AÑO (2021) </t>
  </si>
  <si>
    <t xml:space="preserve">COSTOS PROYECTOS  AÑO (2021) </t>
  </si>
  <si>
    <t xml:space="preserve">METAS AÑO (2022) </t>
  </si>
  <si>
    <t xml:space="preserve">COSTOS PORYECTOS  AÑO (2022) </t>
  </si>
  <si>
    <t xml:space="preserve">METAS AÑO (2023) </t>
  </si>
  <si>
    <t xml:space="preserve">COSTOS PORYECTOS  AÑO (2023) </t>
  </si>
  <si>
    <r>
      <t xml:space="preserve">B. - PROGRAMACION PLAN DE NECESIDADES  AÑO </t>
    </r>
    <r>
      <rPr>
        <b/>
        <sz val="11"/>
        <color indexed="22"/>
        <rFont val="Arial"/>
        <family val="2"/>
      </rPr>
      <t>2021</t>
    </r>
  </si>
  <si>
    <t>Formulación según Plan de Acción 2020-2023 Acciones Sostenibles</t>
  </si>
  <si>
    <t>Tasa por Uso del Agua - Vigencia 2021 - Vigencia 2021</t>
  </si>
  <si>
    <t>Tasa Retributiva por  Vertimientos  - Vigencia 2021 - Vigencia 2021</t>
  </si>
  <si>
    <t>1Tasa Compensatoria por Caza de Fauna Silvestre - Vigencia 2021 - Vigencia 2021</t>
  </si>
  <si>
    <t>Tasa Aprovechamiento Forestal  - Vigencia 2021</t>
  </si>
  <si>
    <t>Evaluación y Seguimiento  de Licencias y Trámites Ambientales,  y Expedición de Salvoconductos S- Movilización de Madera - Vigencia 2021</t>
  </si>
  <si>
    <t>Derechos de Explotación de Recursos (Playa Blanca) - Vigencia 2021</t>
  </si>
  <si>
    <t>Multas, Sanciones y Reintegros, Devoluciones y Diversos - Vigencia 2021</t>
  </si>
  <si>
    <t>Sobretasa Y/O Porcentaje  Ambiental Al Impuesto Predial   - Vigencia 2021</t>
  </si>
  <si>
    <t>Aportes Nación para Funcionamiento - PGN   - Vigencia 2021</t>
  </si>
  <si>
    <t>Aportes Nación para Inversión- PGN   - Vigencia 2021</t>
  </si>
  <si>
    <t>Termoeléctrico- GENSA  - Vigencia 2021</t>
  </si>
  <si>
    <t>Termoeléctrico- Electro Sochagota  - Vigencia 2021</t>
  </si>
  <si>
    <t>Hidroeléctrico - Hidrosogamoso  - Vigencia 2021</t>
  </si>
  <si>
    <t>Hidroeléctrico- Chivor  - Vigencia 2021</t>
  </si>
  <si>
    <t>Autogeneración - OCENSA  - Vigencia 2021</t>
  </si>
  <si>
    <t>Autogeneración - ARGOS  - Vigencia 2021</t>
  </si>
  <si>
    <t>TECHOS PRESUPUESTALES</t>
  </si>
  <si>
    <t>MATERIAL DIVULGATIVO ESPECIES INVASORAS (PENDONES, AFICHES)</t>
  </si>
  <si>
    <t>Equipo para incineración de especies invasoras</t>
  </si>
  <si>
    <t>4*1000</t>
  </si>
  <si>
    <t>4*100</t>
  </si>
  <si>
    <t>BANDERITAS ADHESIVAS SEMITRANSPARENTE DE 5 COLORES X 25 UNID</t>
  </si>
  <si>
    <t xml:space="preserve">UNIDAD </t>
  </si>
  <si>
    <t>3</t>
  </si>
  <si>
    <t>CAJA PARA ARCHIVO SEMI ACTIVO REF X 200 LOGO A UNA TINTA</t>
  </si>
  <si>
    <t>CARPETA TAMAÑO OFICIO EN CARTÓN YUTE DE 900 GR COLOR NATURAL</t>
  </si>
  <si>
    <t>COSEDORAS MODELO 550</t>
  </si>
  <si>
    <t>1</t>
  </si>
  <si>
    <t>PAQUETE</t>
  </si>
  <si>
    <t>GANCHOS CLIPS</t>
  </si>
  <si>
    <t>CAJA</t>
  </si>
  <si>
    <t>2</t>
  </si>
  <si>
    <t>GANCHOS PARA COSEDORA</t>
  </si>
  <si>
    <t>PAPEL TAMAÑO CARTA DE 75 GRAMOS</t>
  </si>
  <si>
    <t>RESMA</t>
  </si>
  <si>
    <t>10</t>
  </si>
  <si>
    <t>PAPEL TAMAÑO OFICIO DE 75 GRAMOS</t>
  </si>
  <si>
    <t>PEGANTE EN BARRA EN PRESENTACIÓN DE 40 G SIN GLICERINA</t>
  </si>
  <si>
    <t>SACAGANCHOS</t>
  </si>
  <si>
    <t>PORTAPLANOS TAMAÑO OFICIO PAQUETE POR 100 UNIDADES</t>
  </si>
  <si>
    <t>5</t>
  </si>
  <si>
    <t>GANCHO LEGAJADOR PLÁSTICO FILAMENTOS DE 16.5 CM</t>
  </si>
  <si>
    <t>25</t>
  </si>
  <si>
    <t>INSUMOS Y HERRAMIENTAS MANUALES</t>
  </si>
  <si>
    <t>Sobretasa y/o Porcentaje  Ambiental Al Impuesto Predial   - Excedentes Financieros</t>
  </si>
  <si>
    <t>Prestación de servicios profesionales para realizar actividades en el marco del programa del Plan de Acción "Territorio Sostenible, Contribuciones de la Naturaleza y Biodiversidad" en el proyecto “Manejo de Especies Invasoras”</t>
  </si>
  <si>
    <t>Profesional Biología y/o afines, Categoria 4, con desplazamiento.</t>
  </si>
  <si>
    <t>General &gt;24 meses y especifica de 12 meses en el componente investigativo en la implementación de medidas de prevención, manejo y control de especies invasoras.</t>
  </si>
  <si>
    <t>SONIA NATALIA VASQUEZ</t>
  </si>
  <si>
    <t>Subdirectora de Ecosistemas y gestión Ambiental</t>
  </si>
  <si>
    <t>Modificación realizada mediante Resolución No. 0950 del 18 de junio de 2021, Por la cual se efectuaron unos traslados en el presupuesto de gastos de inversióncon recursos propios para la vigencia fiscal de 2021.</t>
  </si>
  <si>
    <t>Modificación realizada mediante Acuerdo 05 del 28 de abril de 2021, que adicionó al presupuesto de 2021, los excedentes financieros de los recursos propios de la vigencia 2020; y el Acuerdo 06 del 28 de abril de 2021, por medio del cual se modificó el Plan de Acción Cuatrienal “Acciones Sostenibles – 2020-2023, tiempo de pactar la paz con la naturaleza.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</si>
</sst>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240A]dddd\,\ d\ &quot;de&quot;\ mmmm\ &quot;de&quot;\ yyyy"/>
    <numFmt numFmtId="197" formatCode="[$-240A]h:mm:ss\ AM/PM"/>
    <numFmt numFmtId="198" formatCode="&quot;$&quot;\ #,##0"/>
    <numFmt numFmtId="199" formatCode="_(&quot;$&quot;\ * #,##0.0_);_(&quot;$&quot;\ * \(#,##0.0\);_(&quot;$&quot;\ * &quot;-&quot;??_);_(@_)"/>
    <numFmt numFmtId="200" formatCode="_(&quot;$&quot;\ * #,##0_);_(&quot;$&quot;\ * \(#,##0\);_(&quot;$&quot;\ * &quot;-&quot;??_);_(@_)"/>
    <numFmt numFmtId="201" formatCode="[$-240A]dddd\,\ dd&quot; de &quot;mmmm&quot; de &quot;yyyy"/>
    <numFmt numFmtId="202" formatCode="0.0"/>
    <numFmt numFmtId="203" formatCode="_-&quot;$&quot;* #,##0.00_-;\-&quot;$&quot;* #,##0.00_-;_-&quot;$&quot;* &quot;-&quot;_-;_-@_-"/>
    <numFmt numFmtId="204" formatCode="_(&quot;$&quot;\ * #,##0.0_);_(&quot;$&quot;\ * \(#,##0.0\);_(&quot;$&quot;\ * &quot;-&quot;_);_(@_)"/>
    <numFmt numFmtId="205" formatCode="_(&quot;$&quot;\ * #,##0.00_);_(&quot;$&quot;\ * \(#,##0.00\);_(&quot;$&quot;\ * &quot;-&quot;_);_(@_)"/>
    <numFmt numFmtId="206" formatCode="#,##0.0"/>
    <numFmt numFmtId="207" formatCode="&quot;$&quot;\ #,##0.0"/>
    <numFmt numFmtId="208" formatCode="&quot;$&quot;\ #,##0.00"/>
    <numFmt numFmtId="209" formatCode="_(* #,##0.0_);_(* \(#,##0.0\);_(* &quot;-&quot;_);_(@_)"/>
    <numFmt numFmtId="210" formatCode="_(* #,##0.00_);_(* \(#,##0.00\);_(* &quot;-&quot;_);_(@_)"/>
    <numFmt numFmtId="211" formatCode="&quot;$&quot;#,##0.00"/>
    <numFmt numFmtId="212" formatCode="&quot;$&quot;\ #,##0.000"/>
    <numFmt numFmtId="213" formatCode="&quot;$&quot;\ #,##0.0000"/>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b/>
      <sz val="9"/>
      <color indexed="22"/>
      <name val="Arial"/>
      <family val="2"/>
    </font>
    <font>
      <b/>
      <sz val="12"/>
      <name val="Arial"/>
      <family val="2"/>
    </font>
    <font>
      <b/>
      <sz val="9"/>
      <name val="Tahoma"/>
      <family val="2"/>
    </font>
    <font>
      <sz val="9"/>
      <name val="Tahoma"/>
      <family val="2"/>
    </font>
    <font>
      <b/>
      <sz val="11"/>
      <name val="Arial"/>
      <family val="2"/>
    </font>
    <font>
      <b/>
      <sz val="11"/>
      <color indexed="22"/>
      <name val="Arial"/>
      <family val="2"/>
    </font>
    <font>
      <b/>
      <sz val="11"/>
      <color indexed="55"/>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b/>
      <sz val="9"/>
      <color indexed="8"/>
      <name val="Calibri"/>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sz val="10"/>
      <color rgb="FFFF0000"/>
      <name val="Arial"/>
      <family val="2"/>
    </font>
    <font>
      <sz val="8"/>
      <color rgb="FFFF0000"/>
      <name val="Arial"/>
      <family val="2"/>
    </font>
    <font>
      <b/>
      <sz val="9"/>
      <color theme="1"/>
      <name val="Calibri"/>
      <family val="2"/>
    </font>
    <font>
      <sz val="10"/>
      <color theme="1"/>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D6DCE4"/>
        <bgColor indexed="64"/>
      </patternFill>
    </fill>
    <fill>
      <patternFill patternType="solid">
        <fgColor rgb="FFFFE699"/>
        <bgColor indexed="64"/>
      </patternFill>
    </fill>
    <fill>
      <patternFill patternType="solid">
        <fgColor rgb="FFC6E0B4"/>
        <bgColor indexed="64"/>
      </patternFill>
    </fill>
    <fill>
      <patternFill patternType="solid">
        <fgColor rgb="FFDBDBDB"/>
        <bgColor indexed="64"/>
      </patternFill>
    </fill>
    <fill>
      <patternFill patternType="solid">
        <fgColor rgb="FFB4C6E7"/>
        <bgColor indexed="64"/>
      </patternFill>
    </fill>
    <fill>
      <patternFill patternType="solid">
        <fgColor theme="2" tint="-0.4999699890613556"/>
        <bgColor indexed="64"/>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style="thin"/>
      <top/>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medium"/>
      <right/>
      <top style="thin"/>
      <bottom style="medium"/>
    </border>
    <border>
      <left style="medium"/>
      <right/>
      <top style="thin"/>
      <bottom/>
    </border>
    <border>
      <left/>
      <right style="medium"/>
      <top style="thin"/>
      <bottom style="medium"/>
    </border>
    <border>
      <left style="medium"/>
      <right/>
      <top style="medium"/>
      <bottom style="thin"/>
    </border>
    <border>
      <left style="medium"/>
      <right style="thin"/>
      <top style="medium"/>
      <bottom/>
    </border>
    <border>
      <left style="medium"/>
      <right style="thin"/>
      <top/>
      <bottom/>
    </border>
    <border>
      <left style="medium"/>
      <right/>
      <top style="medium"/>
      <bottom/>
    </border>
    <border>
      <left/>
      <right style="thin"/>
      <top style="medium"/>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color indexed="63"/>
      </left>
      <right style="medium"/>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33">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4" fillId="0" borderId="10" xfId="0" applyFont="1" applyBorder="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vertical="center"/>
    </xf>
    <xf numFmtId="0" fontId="0" fillId="0" borderId="11" xfId="0" applyBorder="1" applyAlignment="1">
      <alignment vertical="center"/>
    </xf>
    <xf numFmtId="3" fontId="22" fillId="0" borderId="0" xfId="51" applyNumberFormat="1" applyFont="1" applyFill="1" applyBorder="1" applyAlignment="1">
      <alignment horizontal="left" vertical="center"/>
    </xf>
    <xf numFmtId="189" fontId="0" fillId="0" borderId="0" xfId="54" applyNumberFormat="1" applyFont="1" applyAlignment="1">
      <alignment horizontal="center" vertical="center"/>
    </xf>
    <xf numFmtId="189" fontId="0" fillId="0" borderId="0" xfId="54"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0" fontId="26" fillId="0" borderId="0" xfId="0" applyFont="1" applyAlignment="1">
      <alignment vertical="center"/>
    </xf>
    <xf numFmtId="188" fontId="0" fillId="0" borderId="0" xfId="53" applyNumberFormat="1" applyAlignment="1">
      <alignment vertical="center"/>
    </xf>
    <xf numFmtId="188" fontId="0" fillId="0" borderId="0" xfId="53" applyNumberFormat="1" applyFont="1" applyAlignment="1">
      <alignment vertical="center"/>
    </xf>
    <xf numFmtId="0" fontId="26" fillId="0" borderId="0" xfId="0" applyFont="1" applyFill="1" applyAlignment="1">
      <alignment vertical="center"/>
    </xf>
    <xf numFmtId="3" fontId="22" fillId="0" borderId="0" xfId="0" applyNumberFormat="1" applyFont="1" applyFill="1" applyAlignment="1">
      <alignment vertical="center"/>
    </xf>
    <xf numFmtId="188" fontId="22" fillId="0" borderId="0" xfId="52" applyNumberFormat="1" applyFont="1" applyFill="1" applyAlignment="1">
      <alignment vertical="center"/>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188" fontId="26" fillId="0" borderId="10" xfId="52"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88" fontId="26" fillId="0" borderId="10" xfId="52"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52" applyNumberFormat="1" applyFont="1" applyFill="1" applyBorder="1" applyAlignment="1">
      <alignment horizontal="right" vertical="center"/>
    </xf>
    <xf numFmtId="3" fontId="26"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0" fillId="0" borderId="0" xfId="0" applyFont="1" applyBorder="1" applyAlignment="1">
      <alignment horizontal="center" vertical="center"/>
    </xf>
    <xf numFmtId="189" fontId="20" fillId="0" borderId="0" xfId="55" applyNumberFormat="1" applyFont="1" applyFill="1" applyBorder="1" applyAlignment="1">
      <alignment horizontal="center" vertical="center" wrapText="1"/>
    </xf>
    <xf numFmtId="49" fontId="19" fillId="0" borderId="0" xfId="54" applyNumberFormat="1" applyFont="1" applyFill="1" applyBorder="1" applyAlignment="1">
      <alignment horizontal="center" vertical="center"/>
    </xf>
    <xf numFmtId="0" fontId="21" fillId="0" borderId="1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19" fillId="0" borderId="10" xfId="0" applyFont="1" applyBorder="1" applyAlignment="1">
      <alignment horizontal="justify" vertical="center" wrapText="1"/>
    </xf>
    <xf numFmtId="0" fontId="43" fillId="0" borderId="0" xfId="0" applyFont="1" applyAlignment="1">
      <alignment vertical="center"/>
    </xf>
    <xf numFmtId="0" fontId="44" fillId="24" borderId="12" xfId="0" applyFont="1" applyFill="1" applyBorder="1" applyAlignment="1">
      <alignment vertical="center"/>
    </xf>
    <xf numFmtId="0" fontId="44" fillId="24" borderId="13" xfId="0" applyFont="1" applyFill="1" applyBorder="1" applyAlignment="1">
      <alignment vertical="center"/>
    </xf>
    <xf numFmtId="0" fontId="21" fillId="24" borderId="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0" fillId="24" borderId="10" xfId="0" applyFill="1" applyBorder="1" applyAlignment="1">
      <alignment vertical="center"/>
    </xf>
    <xf numFmtId="0" fontId="20" fillId="24" borderId="10" xfId="0" applyFont="1" applyFill="1" applyBorder="1" applyAlignment="1">
      <alignment horizontal="center" vertical="center" wrapText="1"/>
    </xf>
    <xf numFmtId="189" fontId="20" fillId="24" borderId="10" xfId="54" applyNumberFormat="1" applyFont="1" applyFill="1" applyBorder="1" applyAlignment="1">
      <alignment horizontal="center" vertical="center" wrapText="1"/>
    </xf>
    <xf numFmtId="0" fontId="0" fillId="24" borderId="10" xfId="0" applyFill="1" applyBorder="1" applyAlignment="1">
      <alignment horizontal="center" vertical="center"/>
    </xf>
    <xf numFmtId="189" fontId="0" fillId="24" borderId="10" xfId="54" applyNumberFormat="1" applyFont="1" applyFill="1" applyBorder="1" applyAlignment="1">
      <alignment vertical="center"/>
    </xf>
    <xf numFmtId="0" fontId="19" fillId="24" borderId="0" xfId="0"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5" fillId="24" borderId="10"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0" fillId="24" borderId="15" xfId="0" applyFill="1" applyBorder="1" applyAlignment="1">
      <alignment vertical="center"/>
    </xf>
    <xf numFmtId="189" fontId="0" fillId="24" borderId="10" xfId="54" applyNumberFormat="1" applyFont="1" applyFill="1" applyBorder="1" applyAlignment="1">
      <alignment horizontal="center" vertical="center"/>
    </xf>
    <xf numFmtId="0" fontId="19" fillId="24" borderId="10" xfId="0" applyFont="1" applyFill="1" applyBorder="1" applyAlignment="1">
      <alignment vertical="center"/>
    </xf>
    <xf numFmtId="0" fontId="19" fillId="24" borderId="14" xfId="0" applyFont="1" applyFill="1" applyBorder="1" applyAlignment="1">
      <alignment vertical="center"/>
    </xf>
    <xf numFmtId="0" fontId="0" fillId="24" borderId="15" xfId="0" applyFont="1" applyFill="1" applyBorder="1" applyAlignment="1">
      <alignment vertical="center"/>
    </xf>
    <xf numFmtId="0" fontId="0" fillId="24" borderId="10" xfId="0" applyFont="1" applyFill="1" applyBorder="1" applyAlignment="1">
      <alignment vertical="center"/>
    </xf>
    <xf numFmtId="189" fontId="20" fillId="24" borderId="16" xfId="54" applyNumberFormat="1"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189" fontId="20" fillId="24" borderId="10" xfId="54" applyNumberFormat="1" applyFont="1" applyFill="1" applyBorder="1" applyAlignment="1">
      <alignment vertical="center" wrapText="1"/>
    </xf>
    <xf numFmtId="3" fontId="0" fillId="24" borderId="10" xfId="0" applyNumberFormat="1" applyFont="1" applyFill="1" applyBorder="1" applyAlignment="1">
      <alignment horizontal="center" vertical="center"/>
    </xf>
    <xf numFmtId="0" fontId="26" fillId="24" borderId="19" xfId="0" applyFont="1" applyFill="1" applyBorder="1" applyAlignment="1">
      <alignment horizontal="left" vertical="center"/>
    </xf>
    <xf numFmtId="0" fontId="26" fillId="24" borderId="20" xfId="0" applyFont="1" applyFill="1" applyBorder="1" applyAlignment="1">
      <alignment horizontal="left" vertical="center"/>
    </xf>
    <xf numFmtId="0" fontId="19" fillId="24" borderId="21" xfId="0" applyFont="1" applyFill="1" applyBorder="1" applyAlignment="1">
      <alignment vertical="center"/>
    </xf>
    <xf numFmtId="0" fontId="19" fillId="24" borderId="22" xfId="0" applyFont="1" applyFill="1" applyBorder="1" applyAlignment="1">
      <alignment vertical="center"/>
    </xf>
    <xf numFmtId="0" fontId="19" fillId="24" borderId="23" xfId="0" applyFont="1" applyFill="1" applyBorder="1" applyAlignment="1">
      <alignment vertical="center"/>
    </xf>
    <xf numFmtId="0" fontId="19" fillId="24" borderId="16" xfId="0" applyFont="1" applyFill="1" applyBorder="1" applyAlignment="1">
      <alignment vertical="center"/>
    </xf>
    <xf numFmtId="0" fontId="19" fillId="24" borderId="24" xfId="0" applyFont="1" applyFill="1" applyBorder="1" applyAlignment="1">
      <alignment vertical="center"/>
    </xf>
    <xf numFmtId="0" fontId="20" fillId="24" borderId="25" xfId="0" applyFont="1" applyFill="1" applyBorder="1" applyAlignment="1">
      <alignment vertical="center"/>
    </xf>
    <xf numFmtId="0" fontId="0" fillId="24" borderId="11" xfId="0" applyFill="1" applyBorder="1" applyAlignment="1">
      <alignment vertical="center"/>
    </xf>
    <xf numFmtId="189" fontId="0" fillId="24" borderId="11" xfId="54" applyNumberFormat="1" applyFont="1" applyFill="1" applyBorder="1" applyAlignment="1">
      <alignment horizontal="center" vertical="center"/>
    </xf>
    <xf numFmtId="189" fontId="0" fillId="24" borderId="11" xfId="54"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6" xfId="0" applyFont="1" applyFill="1" applyBorder="1" applyAlignment="1">
      <alignment vertical="center"/>
    </xf>
    <xf numFmtId="189" fontId="0" fillId="24" borderId="27" xfId="54" applyNumberFormat="1" applyFont="1" applyFill="1" applyBorder="1" applyAlignment="1">
      <alignment vertical="center"/>
    </xf>
    <xf numFmtId="0" fontId="20" fillId="24" borderId="28" xfId="0" applyFont="1" applyFill="1" applyBorder="1" applyAlignment="1">
      <alignment vertical="center"/>
    </xf>
    <xf numFmtId="0" fontId="0" fillId="24" borderId="17" xfId="0" applyFill="1" applyBorder="1" applyAlignment="1">
      <alignment vertical="center"/>
    </xf>
    <xf numFmtId="189" fontId="0" fillId="24" borderId="17" xfId="54" applyNumberFormat="1" applyFont="1" applyFill="1" applyBorder="1" applyAlignment="1">
      <alignment horizontal="center" vertical="center"/>
    </xf>
    <xf numFmtId="189" fontId="0" fillId="24" borderId="17" xfId="54" applyNumberFormat="1" applyFont="1" applyFill="1" applyBorder="1" applyAlignment="1">
      <alignment vertical="center"/>
    </xf>
    <xf numFmtId="0" fontId="0" fillId="24" borderId="17" xfId="0" applyFill="1" applyBorder="1" applyAlignment="1">
      <alignment horizontal="center" vertical="center"/>
    </xf>
    <xf numFmtId="0" fontId="20" fillId="24" borderId="25" xfId="0" applyFont="1" applyFill="1" applyBorder="1" applyAlignment="1">
      <alignment vertical="center" wrapText="1"/>
    </xf>
    <xf numFmtId="0" fontId="20" fillId="24" borderId="29" xfId="0" applyFont="1" applyFill="1" applyBorder="1" applyAlignment="1">
      <alignment vertical="center" wrapText="1"/>
    </xf>
    <xf numFmtId="189" fontId="0" fillId="24" borderId="16" xfId="54" applyNumberFormat="1" applyFont="1" applyFill="1" applyBorder="1" applyAlignment="1">
      <alignment vertical="center"/>
    </xf>
    <xf numFmtId="0" fontId="0" fillId="24" borderId="0" xfId="0" applyFill="1" applyAlignment="1">
      <alignment vertical="center"/>
    </xf>
    <xf numFmtId="189" fontId="0" fillId="24" borderId="0" xfId="54" applyNumberFormat="1" applyFont="1" applyFill="1" applyAlignment="1">
      <alignment horizontal="center" vertical="center"/>
    </xf>
    <xf numFmtId="189" fontId="0" fillId="24" borderId="0" xfId="54"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30"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19" fillId="24" borderId="30" xfId="0" applyFont="1" applyFill="1" applyBorder="1" applyAlignment="1">
      <alignment vertical="center"/>
    </xf>
    <xf numFmtId="0" fontId="19" fillId="24" borderId="31" xfId="0" applyFont="1" applyFill="1" applyBorder="1" applyAlignment="1">
      <alignment horizontal="center" vertical="center"/>
    </xf>
    <xf numFmtId="0" fontId="19" fillId="24" borderId="32"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0" fillId="0" borderId="0" xfId="0" applyFill="1"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0" fontId="0" fillId="0" borderId="10" xfId="0" applyBorder="1" applyAlignment="1">
      <alignment vertical="center"/>
    </xf>
    <xf numFmtId="3" fontId="0" fillId="0" borderId="33" xfId="0" applyNumberFormat="1" applyFont="1" applyFill="1" applyBorder="1" applyAlignment="1">
      <alignment horizontal="left" vertical="center"/>
    </xf>
    <xf numFmtId="0" fontId="21" fillId="0" borderId="34" xfId="0" applyFont="1" applyFill="1" applyBorder="1" applyAlignment="1">
      <alignment horizontal="center" vertical="center"/>
    </xf>
    <xf numFmtId="3" fontId="20" fillId="0" borderId="35" xfId="0" applyNumberFormat="1" applyFont="1" applyFill="1" applyBorder="1" applyAlignment="1">
      <alignment horizontal="right" vertical="center"/>
    </xf>
    <xf numFmtId="0" fontId="21" fillId="16" borderId="34" xfId="0" applyFont="1" applyFill="1" applyBorder="1" applyAlignment="1">
      <alignment horizontal="center" vertical="center"/>
    </xf>
    <xf numFmtId="0" fontId="21" fillId="16" borderId="35"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34" xfId="0" applyFont="1" applyBorder="1" applyAlignment="1">
      <alignment horizontal="center" vertical="center"/>
    </xf>
    <xf numFmtId="0" fontId="0" fillId="0" borderId="10" xfId="0" applyFont="1" applyBorder="1" applyAlignment="1">
      <alignment horizontal="center" vertical="center" wrapText="1"/>
    </xf>
    <xf numFmtId="0" fontId="26"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8" fillId="0" borderId="0" xfId="0" applyFont="1" applyFill="1" applyBorder="1" applyAlignment="1">
      <alignment vertical="center"/>
    </xf>
    <xf numFmtId="0" fontId="23" fillId="0" borderId="0" xfId="0" applyFont="1" applyFill="1" applyBorder="1" applyAlignment="1">
      <alignment vertical="center"/>
    </xf>
    <xf numFmtId="0" fontId="22" fillId="0" borderId="10"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6" fillId="24" borderId="20" xfId="0" applyFont="1" applyFill="1" applyBorder="1" applyAlignment="1">
      <alignment horizontal="left" vertical="center"/>
    </xf>
    <xf numFmtId="0" fontId="45" fillId="25" borderId="10" xfId="0" applyFont="1" applyFill="1" applyBorder="1" applyAlignment="1">
      <alignment vertical="center" wrapText="1"/>
    </xf>
    <xf numFmtId="0" fontId="45" fillId="26" borderId="10" xfId="0" applyFont="1" applyFill="1" applyBorder="1" applyAlignment="1">
      <alignment vertical="center" wrapText="1"/>
    </xf>
    <xf numFmtId="0" fontId="45" fillId="27" borderId="10" xfId="0" applyFont="1" applyFill="1" applyBorder="1" applyAlignment="1">
      <alignment vertical="center" wrapText="1"/>
    </xf>
    <xf numFmtId="0" fontId="45" fillId="28" borderId="10" xfId="0" applyFont="1" applyFill="1" applyBorder="1" applyAlignment="1">
      <alignment vertical="center" wrapText="1"/>
    </xf>
    <xf numFmtId="0" fontId="45" fillId="29" borderId="10" xfId="0" applyFont="1" applyFill="1" applyBorder="1" applyAlignment="1">
      <alignment vertical="center" wrapText="1"/>
    </xf>
    <xf numFmtId="0" fontId="23" fillId="24" borderId="12" xfId="0" applyFont="1" applyFill="1" applyBorder="1" applyAlignment="1">
      <alignment horizontal="center" vertical="center"/>
    </xf>
    <xf numFmtId="0" fontId="23" fillId="24" borderId="0" xfId="0" applyFont="1" applyFill="1" applyBorder="1" applyAlignment="1">
      <alignment horizontal="center" vertical="center"/>
    </xf>
    <xf numFmtId="0" fontId="0" fillId="24" borderId="36" xfId="0" applyFill="1" applyBorder="1" applyAlignment="1">
      <alignment vertical="center"/>
    </xf>
    <xf numFmtId="0" fontId="0" fillId="24" borderId="36" xfId="0" applyFont="1" applyFill="1" applyBorder="1" applyAlignment="1">
      <alignment vertical="center"/>
    </xf>
    <xf numFmtId="0" fontId="20" fillId="24" borderId="11" xfId="0" applyFont="1" applyFill="1" applyBorder="1" applyAlignment="1">
      <alignment vertical="center"/>
    </xf>
    <xf numFmtId="0" fontId="20" fillId="24" borderId="17" xfId="0" applyFont="1" applyFill="1" applyBorder="1" applyAlignment="1">
      <alignment vertical="center"/>
    </xf>
    <xf numFmtId="0" fontId="20" fillId="24" borderId="11" xfId="0" applyFont="1" applyFill="1" applyBorder="1" applyAlignment="1">
      <alignment vertical="center" wrapText="1"/>
    </xf>
    <xf numFmtId="0" fontId="19" fillId="0" borderId="10" xfId="0" applyNumberFormat="1" applyFont="1" applyFill="1" applyBorder="1" applyAlignment="1">
      <alignment horizontal="center" vertical="center" wrapText="1"/>
    </xf>
    <xf numFmtId="0" fontId="46" fillId="0" borderId="34" xfId="0" applyFont="1" applyBorder="1" applyAlignment="1">
      <alignment vertical="center" wrapText="1"/>
    </xf>
    <xf numFmtId="0" fontId="0" fillId="0" borderId="2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174" fontId="0" fillId="0" borderId="27" xfId="57" applyFont="1" applyFill="1" applyBorder="1" applyAlignment="1">
      <alignment horizontal="center" vertical="center"/>
    </xf>
    <xf numFmtId="174" fontId="0" fillId="0" borderId="10" xfId="57" applyFont="1" applyFill="1" applyBorder="1" applyAlignment="1">
      <alignment horizontal="center" vertical="center"/>
    </xf>
    <xf numFmtId="174" fontId="26" fillId="4" borderId="10" xfId="0" applyNumberFormat="1" applyFont="1" applyFill="1" applyBorder="1" applyAlignment="1">
      <alignment vertical="center"/>
    </xf>
    <xf numFmtId="189" fontId="0" fillId="0" borderId="10" xfId="55" applyNumberFormat="1" applyFont="1" applyFill="1" applyBorder="1" applyAlignment="1">
      <alignment horizontal="center" vertical="center" wrapText="1"/>
    </xf>
    <xf numFmtId="198" fontId="20" fillId="0" borderId="10" xfId="55" applyNumberFormat="1" applyFont="1" applyFill="1" applyBorder="1" applyAlignment="1">
      <alignment horizontal="center" vertical="center" wrapText="1"/>
    </xf>
    <xf numFmtId="198" fontId="0" fillId="24" borderId="10" xfId="0" applyNumberFormat="1" applyFill="1" applyBorder="1" applyAlignment="1">
      <alignment horizontal="right" vertical="center"/>
    </xf>
    <xf numFmtId="198" fontId="0" fillId="0" borderId="10" xfId="55" applyNumberFormat="1" applyFont="1" applyFill="1" applyBorder="1" applyAlignment="1">
      <alignment horizontal="right" vertical="center" wrapText="1"/>
    </xf>
    <xf numFmtId="0" fontId="0" fillId="0" borderId="0" xfId="0" applyFont="1" applyAlignment="1">
      <alignment vertical="center"/>
    </xf>
    <xf numFmtId="0" fontId="25" fillId="0" borderId="10" xfId="0" applyFont="1" applyFill="1" applyBorder="1" applyAlignment="1">
      <alignment horizontal="center" vertical="center" wrapText="1"/>
    </xf>
    <xf numFmtId="14" fontId="20" fillId="24" borderId="10" xfId="0" applyNumberFormat="1" applyFont="1" applyFill="1" applyBorder="1" applyAlignment="1">
      <alignment vertical="center"/>
    </xf>
    <xf numFmtId="49"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88" fontId="22" fillId="0" borderId="10" xfId="52" applyNumberFormat="1" applyFont="1" applyFill="1" applyBorder="1" applyAlignment="1">
      <alignment horizontal="left" vertical="center" wrapText="1"/>
    </xf>
    <xf numFmtId="0" fontId="0" fillId="0" borderId="10" xfId="0" applyBorder="1" applyAlignment="1">
      <alignment horizontal="center" vertical="center"/>
    </xf>
    <xf numFmtId="177" fontId="0" fillId="24" borderId="10" xfId="49" applyFont="1" applyFill="1" applyBorder="1" applyAlignment="1">
      <alignment horizontal="center" vertical="center"/>
    </xf>
    <xf numFmtId="189" fontId="20" fillId="0" borderId="10" xfId="55" applyNumberFormat="1" applyFont="1" applyFill="1" applyBorder="1" applyAlignment="1">
      <alignment horizontal="center" vertical="center" wrapText="1"/>
    </xf>
    <xf numFmtId="0" fontId="0" fillId="0" borderId="10" xfId="0" applyNumberFormat="1" applyFont="1" applyFill="1" applyBorder="1" applyAlignment="1">
      <alignment horizontal="justify" vertical="top" wrapText="1"/>
    </xf>
    <xf numFmtId="49" fontId="22" fillId="0" borderId="10" xfId="0" applyNumberFormat="1" applyFont="1" applyFill="1" applyBorder="1" applyAlignment="1">
      <alignment horizontal="justify" vertical="center" wrapText="1"/>
    </xf>
    <xf numFmtId="49" fontId="22" fillId="0" borderId="34" xfId="0" applyNumberFormat="1" applyFont="1" applyFill="1" applyBorder="1" applyAlignment="1">
      <alignment horizontal="justify" vertical="center" wrapText="1"/>
    </xf>
    <xf numFmtId="1" fontId="0" fillId="0" borderId="10" xfId="0" applyNumberFormat="1" applyFont="1" applyFill="1" applyBorder="1" applyAlignment="1">
      <alignment horizontal="justify" vertical="top" wrapText="1"/>
    </xf>
    <xf numFmtId="0" fontId="0" fillId="0" borderId="10" xfId="0" applyNumberFormat="1" applyFont="1" applyFill="1" applyBorder="1" applyAlignment="1" quotePrefix="1">
      <alignment horizontal="justify" vertical="top" wrapText="1"/>
    </xf>
    <xf numFmtId="198" fontId="0" fillId="0" borderId="10" xfId="0" applyNumberFormat="1" applyBorder="1" applyAlignment="1">
      <alignment vertical="center"/>
    </xf>
    <xf numFmtId="198" fontId="0" fillId="0" borderId="10" xfId="0" applyNumberFormat="1" applyFill="1" applyBorder="1" applyAlignment="1">
      <alignment vertical="center"/>
    </xf>
    <xf numFmtId="14" fontId="20" fillId="0" borderId="10" xfId="0" applyNumberFormat="1" applyFont="1" applyBorder="1" applyAlignment="1">
      <alignment horizontal="right" vertical="center"/>
    </xf>
    <xf numFmtId="198" fontId="0" fillId="0" borderId="0" xfId="0" applyNumberFormat="1" applyFill="1" applyBorder="1" applyAlignment="1">
      <alignment vertical="center"/>
    </xf>
    <xf numFmtId="198" fontId="20" fillId="0" borderId="10" xfId="0" applyNumberFormat="1" applyFont="1" applyBorder="1" applyAlignment="1">
      <alignment horizontal="center" vertical="center"/>
    </xf>
    <xf numFmtId="198" fontId="0" fillId="0" borderId="10" xfId="0" applyNumberFormat="1" applyFont="1" applyBorder="1" applyAlignment="1">
      <alignment horizontal="right" vertical="center"/>
    </xf>
    <xf numFmtId="198" fontId="0" fillId="24" borderId="0" xfId="0" applyNumberFormat="1" applyFill="1" applyBorder="1" applyAlignment="1">
      <alignment horizontal="right" vertical="center"/>
    </xf>
    <xf numFmtId="0" fontId="0" fillId="24" borderId="15" xfId="0" applyFill="1" applyBorder="1" applyAlignment="1">
      <alignment vertical="center" wrapText="1"/>
    </xf>
    <xf numFmtId="0" fontId="0" fillId="24" borderId="36" xfId="0" applyFill="1" applyBorder="1" applyAlignment="1">
      <alignment vertical="center" wrapText="1"/>
    </xf>
    <xf numFmtId="0" fontId="0" fillId="24" borderId="10" xfId="0" applyFill="1" applyBorder="1" applyAlignment="1">
      <alignment vertical="center" wrapText="1"/>
    </xf>
    <xf numFmtId="202" fontId="0" fillId="24" borderId="10" xfId="0" applyNumberFormat="1" applyFill="1" applyBorder="1" applyAlignment="1">
      <alignment horizontal="center" vertical="center"/>
    </xf>
    <xf numFmtId="189" fontId="20" fillId="30" borderId="10" xfId="55" applyNumberFormat="1" applyFont="1" applyFill="1" applyBorder="1" applyAlignment="1">
      <alignment horizontal="center" vertical="center" wrapText="1"/>
    </xf>
    <xf numFmtId="0" fontId="20" fillId="30" borderId="10" xfId="0" applyFont="1" applyFill="1" applyBorder="1" applyAlignment="1">
      <alignment horizontal="center" vertical="center" wrapText="1"/>
    </xf>
    <xf numFmtId="0" fontId="21" fillId="0" borderId="37" xfId="0" applyFont="1" applyFill="1" applyBorder="1" applyAlignment="1">
      <alignment vertical="center" wrapText="1"/>
    </xf>
    <xf numFmtId="0" fontId="21" fillId="0" borderId="38" xfId="0" applyFont="1" applyFill="1" applyBorder="1" applyAlignment="1">
      <alignment vertical="center" wrapText="1"/>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21" fillId="0" borderId="0" xfId="0" applyFont="1" applyFill="1" applyBorder="1" applyAlignment="1">
      <alignment vertical="center" wrapText="1"/>
    </xf>
    <xf numFmtId="0" fontId="21" fillId="0" borderId="41" xfId="0" applyFont="1" applyFill="1" applyBorder="1" applyAlignment="1">
      <alignment vertical="center" wrapText="1"/>
    </xf>
    <xf numFmtId="0" fontId="21" fillId="0" borderId="35" xfId="0" applyFont="1" applyFill="1" applyBorder="1" applyAlignment="1">
      <alignment vertical="center" wrapText="1"/>
    </xf>
    <xf numFmtId="0" fontId="21" fillId="0" borderId="11" xfId="0" applyFont="1" applyFill="1" applyBorder="1" applyAlignment="1">
      <alignment vertical="center" wrapText="1"/>
    </xf>
    <xf numFmtId="0" fontId="21" fillId="0" borderId="29" xfId="0" applyFont="1" applyFill="1" applyBorder="1" applyAlignment="1">
      <alignment vertical="center" wrapText="1"/>
    </xf>
    <xf numFmtId="3" fontId="0" fillId="0" borderId="10" xfId="55" applyNumberFormat="1" applyFont="1" applyFill="1" applyBorder="1" applyAlignment="1">
      <alignment horizontal="center" vertical="center" wrapText="1"/>
    </xf>
    <xf numFmtId="205" fontId="0" fillId="31" borderId="27" xfId="57" applyNumberFormat="1" applyFont="1" applyFill="1" applyBorder="1" applyAlignment="1">
      <alignment horizontal="center" vertical="center"/>
    </xf>
    <xf numFmtId="206" fontId="20" fillId="0" borderId="35" xfId="0" applyNumberFormat="1" applyFont="1" applyFill="1" applyBorder="1" applyAlignment="1">
      <alignment horizontal="right" vertical="center"/>
    </xf>
    <xf numFmtId="208" fontId="0" fillId="24" borderId="10" xfId="0" applyNumberFormat="1" applyFill="1" applyBorder="1" applyAlignment="1">
      <alignment horizontal="right" vertical="center"/>
    </xf>
    <xf numFmtId="198" fontId="20" fillId="0" borderId="0" xfId="55" applyNumberFormat="1" applyFont="1" applyFill="1" applyBorder="1" applyAlignment="1">
      <alignment horizontal="center" vertical="center" wrapText="1"/>
    </xf>
    <xf numFmtId="198" fontId="20" fillId="0" borderId="0" xfId="0" applyNumberFormat="1" applyFont="1" applyBorder="1" applyAlignment="1">
      <alignment horizontal="center" vertical="center"/>
    </xf>
    <xf numFmtId="211" fontId="0" fillId="0" borderId="0" xfId="0" applyNumberFormat="1" applyAlignment="1">
      <alignment vertical="center"/>
    </xf>
    <xf numFmtId="211" fontId="0" fillId="0" borderId="0" xfId="0" applyNumberFormat="1" applyFill="1" applyBorder="1" applyAlignment="1">
      <alignment vertical="center"/>
    </xf>
    <xf numFmtId="0" fontId="45" fillId="25" borderId="36" xfId="0" applyFont="1" applyFill="1" applyBorder="1" applyAlignment="1">
      <alignment vertical="center" wrapText="1"/>
    </xf>
    <xf numFmtId="189" fontId="20" fillId="24" borderId="0" xfId="54" applyNumberFormat="1" applyFont="1" applyFill="1" applyBorder="1" applyAlignment="1">
      <alignment vertical="center"/>
    </xf>
    <xf numFmtId="210" fontId="0" fillId="24" borderId="0" xfId="50" applyNumberFormat="1" applyFont="1" applyFill="1" applyAlignment="1">
      <alignment vertical="center"/>
    </xf>
    <xf numFmtId="208" fontId="20" fillId="24" borderId="10" xfId="55" applyNumberFormat="1" applyFont="1" applyFill="1" applyBorder="1" applyAlignment="1">
      <alignment horizontal="center" vertical="center" wrapText="1"/>
    </xf>
    <xf numFmtId="210" fontId="0" fillId="24" borderId="10" xfId="50" applyNumberFormat="1" applyFont="1" applyFill="1" applyBorder="1" applyAlignment="1">
      <alignment vertical="center"/>
    </xf>
    <xf numFmtId="0" fontId="23" fillId="0" borderId="10" xfId="0" applyFont="1" applyBorder="1" applyAlignment="1">
      <alignment horizontal="center" vertical="center"/>
    </xf>
    <xf numFmtId="0" fontId="20" fillId="0" borderId="33" xfId="0" applyFont="1" applyBorder="1" applyAlignment="1">
      <alignment horizontal="right" vertical="center"/>
    </xf>
    <xf numFmtId="0" fontId="20" fillId="0" borderId="20" xfId="0" applyFont="1" applyBorder="1" applyAlignment="1">
      <alignment horizontal="right" vertical="center"/>
    </xf>
    <xf numFmtId="0" fontId="20" fillId="0" borderId="36" xfId="0" applyFont="1" applyBorder="1" applyAlignment="1">
      <alignment horizontal="right" vertical="center"/>
    </xf>
    <xf numFmtId="0" fontId="20" fillId="0" borderId="33"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36" xfId="0" applyFont="1" applyFill="1" applyBorder="1" applyAlignment="1">
      <alignment horizontal="left" vertical="center"/>
    </xf>
    <xf numFmtId="0" fontId="20" fillId="16" borderId="37" xfId="0" applyFont="1" applyFill="1" applyBorder="1" applyAlignment="1">
      <alignment horizontal="left" vertical="center" wrapText="1"/>
    </xf>
    <xf numFmtId="0" fontId="20" fillId="16" borderId="38" xfId="0" applyFont="1" applyFill="1" applyBorder="1" applyAlignment="1">
      <alignment horizontal="left" vertical="center" wrapText="1"/>
    </xf>
    <xf numFmtId="0" fontId="20" fillId="16" borderId="39" xfId="0" applyFont="1" applyFill="1" applyBorder="1" applyAlignment="1">
      <alignment horizontal="left" vertical="center" wrapText="1"/>
    </xf>
    <xf numFmtId="0" fontId="20" fillId="16" borderId="35" xfId="0" applyFont="1" applyFill="1" applyBorder="1" applyAlignment="1">
      <alignment horizontal="left" vertical="center" wrapText="1"/>
    </xf>
    <xf numFmtId="0" fontId="20" fillId="16" borderId="11" xfId="0" applyFont="1" applyFill="1" applyBorder="1" applyAlignment="1">
      <alignment horizontal="left" vertical="center" wrapText="1"/>
    </xf>
    <xf numFmtId="0" fontId="20" fillId="16" borderId="29" xfId="0" applyFont="1" applyFill="1" applyBorder="1" applyAlignment="1">
      <alignment horizontal="left" vertical="center" wrapText="1"/>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9" xfId="0" applyFont="1" applyFill="1" applyBorder="1" applyAlignment="1">
      <alignment horizontal="center" vertical="center"/>
    </xf>
    <xf numFmtId="0" fontId="47" fillId="0" borderId="27" xfId="0" applyFont="1" applyBorder="1" applyAlignment="1">
      <alignment horizontal="center" vertical="center" wrapText="1"/>
    </xf>
    <xf numFmtId="0" fontId="47" fillId="0" borderId="34"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16" borderId="10" xfId="0" applyFont="1" applyFill="1" applyBorder="1" applyAlignment="1">
      <alignment horizontal="left" vertical="center" wrapText="1"/>
    </xf>
    <xf numFmtId="0" fontId="20" fillId="24" borderId="10" xfId="0" applyFont="1" applyFill="1" applyBorder="1" applyAlignment="1">
      <alignment horizontal="center" vertical="center"/>
    </xf>
    <xf numFmtId="0" fontId="20" fillId="0" borderId="10" xfId="0" applyFont="1" applyBorder="1" applyAlignment="1">
      <alignment horizontal="center" vertical="center"/>
    </xf>
    <xf numFmtId="0" fontId="20" fillId="0" borderId="34" xfId="0" applyFont="1" applyBorder="1" applyAlignment="1">
      <alignment horizontal="center" vertical="center"/>
    </xf>
    <xf numFmtId="0" fontId="20" fillId="0" borderId="3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6" xfId="0" applyFont="1" applyBorder="1" applyAlignment="1">
      <alignment horizontal="center" vertical="center" wrapText="1"/>
    </xf>
    <xf numFmtId="0" fontId="28" fillId="0" borderId="10" xfId="0" applyFont="1" applyBorder="1" applyAlignment="1">
      <alignment horizontal="center" vertical="center"/>
    </xf>
    <xf numFmtId="0" fontId="0" fillId="24" borderId="27" xfId="0" applyFill="1" applyBorder="1" applyAlignment="1">
      <alignment horizontal="center" vertical="center" wrapText="1"/>
    </xf>
    <xf numFmtId="0" fontId="0" fillId="24" borderId="42" xfId="0" applyFill="1" applyBorder="1" applyAlignment="1">
      <alignment horizontal="center" vertical="center" wrapText="1"/>
    </xf>
    <xf numFmtId="0" fontId="19" fillId="0" borderId="27" xfId="0" applyNumberFormat="1" applyFont="1" applyFill="1" applyBorder="1" applyAlignment="1">
      <alignment horizontal="center" vertical="center" wrapText="1"/>
    </xf>
    <xf numFmtId="0" fontId="19" fillId="0" borderId="42"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3" fillId="0" borderId="33" xfId="0" applyFont="1" applyBorder="1" applyAlignment="1">
      <alignment horizontal="center" vertical="center"/>
    </xf>
    <xf numFmtId="0" fontId="23" fillId="0" borderId="20" xfId="0" applyFont="1" applyBorder="1" applyAlignment="1">
      <alignment horizontal="center" vertical="center"/>
    </xf>
    <xf numFmtId="0" fontId="23" fillId="0" borderId="36" xfId="0" applyFont="1" applyBorder="1" applyAlignment="1">
      <alignment horizontal="center" vertical="center"/>
    </xf>
    <xf numFmtId="0" fontId="20" fillId="16" borderId="34" xfId="0" applyFont="1" applyFill="1" applyBorder="1" applyAlignment="1">
      <alignment horizontal="left" vertical="center" wrapText="1"/>
    </xf>
    <xf numFmtId="0" fontId="0" fillId="0" borderId="10" xfId="0" applyBorder="1" applyAlignment="1">
      <alignment horizontal="center" vertical="center"/>
    </xf>
    <xf numFmtId="0" fontId="20" fillId="0" borderId="10" xfId="0" applyFont="1" applyFill="1" applyBorder="1" applyAlignment="1">
      <alignment horizontal="left" vertical="center" wrapText="1"/>
    </xf>
    <xf numFmtId="0" fontId="24" fillId="0" borderId="10" xfId="0" applyFont="1" applyBorder="1" applyAlignment="1">
      <alignment horizontal="center" vertical="center" wrapText="1"/>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35" xfId="0" applyFont="1" applyBorder="1" applyAlignment="1">
      <alignment horizontal="center" vertical="center"/>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20" fillId="0" borderId="34" xfId="0" applyFont="1" applyFill="1" applyBorder="1" applyAlignment="1">
      <alignment horizontal="left" vertical="center" wrapText="1"/>
    </xf>
    <xf numFmtId="0" fontId="20" fillId="0" borderId="34" xfId="0" applyFont="1" applyFill="1" applyBorder="1" applyAlignment="1">
      <alignment horizontal="left" vertical="center"/>
    </xf>
    <xf numFmtId="14" fontId="23" fillId="0" borderId="33" xfId="0" applyNumberFormat="1" applyFont="1" applyBorder="1" applyAlignment="1">
      <alignment horizontal="center" vertical="center"/>
    </xf>
    <xf numFmtId="14" fontId="23" fillId="0" borderId="36" xfId="0" applyNumberFormat="1" applyFont="1" applyBorder="1" applyAlignment="1">
      <alignment horizontal="center" vertical="center"/>
    </xf>
    <xf numFmtId="14" fontId="28" fillId="0" borderId="33" xfId="0" applyNumberFormat="1" applyFont="1" applyBorder="1" applyAlignment="1">
      <alignment horizontal="center" vertical="center"/>
    </xf>
    <xf numFmtId="0" fontId="28" fillId="0" borderId="20" xfId="0" applyFont="1" applyBorder="1" applyAlignment="1">
      <alignment horizontal="center" vertical="center"/>
    </xf>
    <xf numFmtId="0" fontId="28" fillId="0" borderId="36" xfId="0" applyFont="1" applyBorder="1" applyAlignment="1">
      <alignment horizontal="center" vertical="center"/>
    </xf>
    <xf numFmtId="0" fontId="20" fillId="24" borderId="34" xfId="0" applyFont="1" applyFill="1" applyBorder="1" applyAlignment="1">
      <alignment horizontal="center" vertical="center"/>
    </xf>
    <xf numFmtId="0" fontId="20" fillId="24" borderId="33" xfId="0" applyFont="1" applyFill="1" applyBorder="1" applyAlignment="1">
      <alignment horizontal="left" vertical="center"/>
    </xf>
    <xf numFmtId="0" fontId="20" fillId="24" borderId="20" xfId="0" applyFont="1" applyFill="1" applyBorder="1" applyAlignment="1">
      <alignment horizontal="left" vertical="center"/>
    </xf>
    <xf numFmtId="0" fontId="20" fillId="24" borderId="36" xfId="0" applyFont="1" applyFill="1" applyBorder="1" applyAlignment="1">
      <alignment horizontal="left" vertical="center"/>
    </xf>
    <xf numFmtId="0" fontId="24" fillId="0" borderId="10" xfId="0" applyFont="1" applyBorder="1" applyAlignment="1">
      <alignment horizontal="center" vertical="center"/>
    </xf>
    <xf numFmtId="0" fontId="31" fillId="0" borderId="10" xfId="0" applyFont="1" applyBorder="1" applyAlignment="1">
      <alignment horizontal="center" vertical="center"/>
    </xf>
    <xf numFmtId="14" fontId="28" fillId="0" borderId="10" xfId="0" applyNumberFormat="1" applyFont="1" applyBorder="1" applyAlignment="1">
      <alignment horizontal="center" vertical="center"/>
    </xf>
    <xf numFmtId="0" fontId="21" fillId="0" borderId="34" xfId="0" applyFont="1" applyBorder="1" applyAlignment="1">
      <alignment horizontal="center" vertical="center" wrapText="1"/>
    </xf>
    <xf numFmtId="208" fontId="20" fillId="0" borderId="33" xfId="0" applyNumberFormat="1" applyFont="1" applyBorder="1" applyAlignment="1">
      <alignment horizontal="right" vertical="center"/>
    </xf>
    <xf numFmtId="208" fontId="20" fillId="0" borderId="20" xfId="0" applyNumberFormat="1" applyFont="1" applyBorder="1" applyAlignment="1">
      <alignment horizontal="right" vertical="center"/>
    </xf>
    <xf numFmtId="208" fontId="20" fillId="0" borderId="36" xfId="0" applyNumberFormat="1" applyFont="1" applyBorder="1" applyAlignment="1">
      <alignment horizontal="right" vertical="center"/>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1" xfId="0" applyFont="1" applyBorder="1" applyAlignment="1">
      <alignment horizontal="center" vertical="center" wrapText="1"/>
    </xf>
    <xf numFmtId="189" fontId="0" fillId="0" borderId="27" xfId="55" applyNumberFormat="1" applyFont="1" applyFill="1" applyBorder="1" applyAlignment="1">
      <alignment horizontal="center" vertical="center" wrapText="1"/>
    </xf>
    <xf numFmtId="189" fontId="0" fillId="0" borderId="42" xfId="55" applyNumberFormat="1" applyFont="1" applyFill="1" applyBorder="1" applyAlignment="1">
      <alignment horizontal="center" vertical="center" wrapText="1"/>
    </xf>
    <xf numFmtId="0" fontId="20" fillId="0" borderId="34"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3" xfId="0" applyFont="1" applyBorder="1" applyAlignment="1">
      <alignment horizontal="center" vertical="center"/>
    </xf>
    <xf numFmtId="0" fontId="31" fillId="0" borderId="33" xfId="0" applyFont="1" applyBorder="1" applyAlignment="1">
      <alignment horizontal="center" vertical="center"/>
    </xf>
    <xf numFmtId="0" fontId="31" fillId="0" borderId="20" xfId="0" applyFont="1" applyBorder="1" applyAlignment="1">
      <alignment horizontal="center" vertical="center"/>
    </xf>
    <xf numFmtId="0" fontId="31" fillId="0" borderId="36" xfId="0" applyFont="1" applyBorder="1" applyAlignment="1">
      <alignment horizontal="center" vertical="center"/>
    </xf>
    <xf numFmtId="0" fontId="0" fillId="30" borderId="41" xfId="0" applyFill="1" applyBorder="1" applyAlignment="1">
      <alignment horizontal="center" vertical="center"/>
    </xf>
    <xf numFmtId="0" fontId="0" fillId="24" borderId="19" xfId="0" applyFont="1" applyFill="1" applyBorder="1" applyAlignment="1">
      <alignment horizontal="left" vertical="center"/>
    </xf>
    <xf numFmtId="0" fontId="0" fillId="24" borderId="20" xfId="0" applyFont="1" applyFill="1" applyBorder="1" applyAlignment="1">
      <alignment horizontal="left" vertical="center"/>
    </xf>
    <xf numFmtId="0" fontId="0" fillId="24" borderId="36" xfId="0" applyFill="1" applyBorder="1" applyAlignment="1">
      <alignment horizontal="left" vertical="center"/>
    </xf>
    <xf numFmtId="0" fontId="20" fillId="24" borderId="10" xfId="0" applyFont="1" applyFill="1" applyBorder="1" applyAlignment="1">
      <alignment horizontal="center" vertical="center" wrapText="1"/>
    </xf>
    <xf numFmtId="189" fontId="20" fillId="24" borderId="10" xfId="54" applyNumberFormat="1"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1" fillId="24" borderId="33"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1" fillId="24" borderId="46" xfId="0" applyFont="1" applyFill="1" applyBorder="1" applyAlignment="1">
      <alignment horizontal="center" vertical="center" wrapText="1"/>
    </xf>
    <xf numFmtId="0" fontId="20" fillId="24" borderId="27" xfId="0" applyFont="1" applyFill="1" applyBorder="1" applyAlignment="1">
      <alignment horizontal="center" vertical="center"/>
    </xf>
    <xf numFmtId="189" fontId="21" fillId="24" borderId="47" xfId="54" applyNumberFormat="1" applyFont="1" applyFill="1" applyBorder="1" applyAlignment="1">
      <alignment horizontal="center" vertical="center" wrapText="1"/>
    </xf>
    <xf numFmtId="189" fontId="21" fillId="24" borderId="34" xfId="54" applyNumberFormat="1" applyFont="1" applyFill="1" applyBorder="1" applyAlignment="1">
      <alignment horizontal="center" vertical="center" wrapText="1"/>
    </xf>
    <xf numFmtId="0" fontId="26" fillId="24" borderId="48" xfId="0" applyFont="1" applyFill="1" applyBorder="1" applyAlignment="1">
      <alignment horizontal="right" vertical="center"/>
    </xf>
    <xf numFmtId="0" fontId="26" fillId="24" borderId="22" xfId="0" applyFont="1" applyFill="1" applyBorder="1" applyAlignment="1">
      <alignment horizontal="right" vertical="center"/>
    </xf>
    <xf numFmtId="0" fontId="26" fillId="24" borderId="23" xfId="0" applyFont="1" applyFill="1" applyBorder="1" applyAlignment="1">
      <alignment horizontal="right" vertical="center"/>
    </xf>
    <xf numFmtId="189" fontId="20" fillId="24" borderId="27" xfId="54" applyNumberFormat="1" applyFont="1" applyFill="1" applyBorder="1" applyAlignment="1">
      <alignment horizontal="center" vertical="center"/>
    </xf>
    <xf numFmtId="189" fontId="20" fillId="24" borderId="34" xfId="54" applyNumberFormat="1" applyFont="1" applyFill="1" applyBorder="1" applyAlignment="1">
      <alignment horizontal="center" vertical="center"/>
    </xf>
    <xf numFmtId="0" fontId="20" fillId="24" borderId="49" xfId="0" applyFont="1" applyFill="1" applyBorder="1" applyAlignment="1">
      <alignment horizontal="center" vertical="center"/>
    </xf>
    <xf numFmtId="0" fontId="20" fillId="24" borderId="3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25"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29" xfId="0" applyFont="1" applyFill="1" applyBorder="1" applyAlignment="1">
      <alignment horizontal="center" vertical="center"/>
    </xf>
    <xf numFmtId="0" fontId="26" fillId="24" borderId="19" xfId="0" applyFont="1" applyFill="1" applyBorder="1" applyAlignment="1">
      <alignment horizontal="left" vertical="center"/>
    </xf>
    <xf numFmtId="0" fontId="26" fillId="24" borderId="20" xfId="0" applyFont="1" applyFill="1" applyBorder="1" applyAlignment="1">
      <alignment horizontal="left" vertical="center"/>
    </xf>
    <xf numFmtId="0" fontId="19" fillId="24" borderId="21" xfId="0" applyFont="1" applyFill="1" applyBorder="1" applyAlignment="1">
      <alignment horizontal="center" vertical="center"/>
    </xf>
    <xf numFmtId="0" fontId="19" fillId="24" borderId="22" xfId="0" applyFont="1" applyFill="1" applyBorder="1" applyAlignment="1">
      <alignment horizontal="center" vertical="center"/>
    </xf>
    <xf numFmtId="0" fontId="31" fillId="24" borderId="0" xfId="0" applyFont="1"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36" xfId="0" applyFill="1" applyBorder="1" applyAlignment="1">
      <alignment horizontal="center" vertical="center"/>
    </xf>
    <xf numFmtId="0" fontId="19" fillId="24" borderId="50" xfId="0" applyFont="1" applyFill="1" applyBorder="1" applyAlignment="1">
      <alignment horizontal="center" vertical="center"/>
    </xf>
    <xf numFmtId="0" fontId="19" fillId="24" borderId="33"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43" xfId="0" applyFont="1" applyFill="1" applyBorder="1" applyAlignment="1">
      <alignment horizontal="center" vertical="center"/>
    </xf>
    <xf numFmtId="189" fontId="20" fillId="24" borderId="27" xfId="54" applyNumberFormat="1" applyFont="1" applyFill="1" applyBorder="1" applyAlignment="1">
      <alignment horizontal="center" vertical="center" wrapText="1"/>
    </xf>
    <xf numFmtId="189" fontId="20" fillId="24" borderId="34" xfId="54" applyNumberFormat="1" applyFont="1" applyFill="1" applyBorder="1" applyAlignment="1">
      <alignment horizontal="center" vertical="center" wrapText="1"/>
    </xf>
    <xf numFmtId="0" fontId="20" fillId="24" borderId="51" xfId="0" applyFont="1" applyFill="1" applyBorder="1" applyAlignment="1">
      <alignment horizontal="left" vertical="center"/>
    </xf>
    <xf numFmtId="0" fontId="20" fillId="24" borderId="45" xfId="0" applyFont="1" applyFill="1" applyBorder="1" applyAlignment="1">
      <alignment horizontal="left" vertical="center"/>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14" fontId="0" fillId="24" borderId="21" xfId="0" applyNumberFormat="1" applyFont="1" applyFill="1" applyBorder="1" applyAlignment="1">
      <alignment horizontal="center" vertical="center" wrapText="1"/>
    </xf>
    <xf numFmtId="14" fontId="0" fillId="24" borderId="22" xfId="0" applyNumberFormat="1" applyFont="1" applyFill="1" applyBorder="1" applyAlignment="1">
      <alignment horizontal="center" vertical="center" wrapText="1"/>
    </xf>
    <xf numFmtId="14" fontId="0" fillId="24" borderId="50" xfId="0" applyNumberFormat="1" applyFont="1" applyFill="1" applyBorder="1" applyAlignment="1">
      <alignment horizontal="center" vertical="center" wrapText="1"/>
    </xf>
    <xf numFmtId="0" fontId="23" fillId="24" borderId="52" xfId="0" applyFont="1" applyFill="1" applyBorder="1" applyAlignment="1">
      <alignment horizontal="center" vertical="center"/>
    </xf>
    <xf numFmtId="0" fontId="23" fillId="24" borderId="53" xfId="0" applyFont="1" applyFill="1" applyBorder="1" applyAlignment="1">
      <alignment horizontal="center" vertical="center"/>
    </xf>
    <xf numFmtId="0" fontId="20" fillId="24" borderId="49"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35"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0" fillId="24" borderId="28" xfId="0" applyFont="1" applyFill="1" applyBorder="1" applyAlignment="1">
      <alignment horizontal="left" vertical="center"/>
    </xf>
    <xf numFmtId="0" fontId="20" fillId="24" borderId="17" xfId="0" applyFont="1" applyFill="1" applyBorder="1" applyAlignment="1">
      <alignment horizontal="left" vertical="center"/>
    </xf>
    <xf numFmtId="0" fontId="0" fillId="24" borderId="20" xfId="0" applyFill="1" applyBorder="1" applyAlignment="1">
      <alignment horizontal="left" vertical="center"/>
    </xf>
    <xf numFmtId="0" fontId="31" fillId="24" borderId="37" xfId="0" applyFont="1" applyFill="1" applyBorder="1" applyAlignment="1">
      <alignment horizontal="center" vertical="center" wrapText="1"/>
    </xf>
    <xf numFmtId="0" fontId="31" fillId="24" borderId="38" xfId="0" applyFont="1" applyFill="1" applyBorder="1" applyAlignment="1">
      <alignment horizontal="center" vertical="center" wrapText="1"/>
    </xf>
    <xf numFmtId="0" fontId="31" fillId="24" borderId="39" xfId="0" applyFont="1" applyFill="1" applyBorder="1" applyAlignment="1">
      <alignment horizontal="center" vertical="center" wrapText="1"/>
    </xf>
    <xf numFmtId="0" fontId="31" fillId="24" borderId="4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41" xfId="0" applyFont="1" applyFill="1" applyBorder="1" applyAlignment="1">
      <alignment horizontal="center" vertical="center" wrapText="1"/>
    </xf>
    <xf numFmtId="0" fontId="47" fillId="24" borderId="51" xfId="0" applyFont="1" applyFill="1" applyBorder="1" applyAlignment="1">
      <alignment horizontal="left" vertical="center"/>
    </xf>
    <xf numFmtId="0" fontId="47" fillId="24" borderId="45" xfId="0" applyFont="1" applyFill="1" applyBorder="1" applyAlignment="1">
      <alignment horizontal="left" vertical="center"/>
    </xf>
    <xf numFmtId="0" fontId="20" fillId="24" borderId="54"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55"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43" xfId="0" applyFont="1" applyFill="1" applyBorder="1" applyAlignment="1">
      <alignment horizontal="center" vertical="center" wrapText="1"/>
    </xf>
    <xf numFmtId="0" fontId="31" fillId="24" borderId="56" xfId="0" applyFont="1" applyFill="1" applyBorder="1" applyAlignment="1">
      <alignment horizontal="center" vertical="center" wrapText="1"/>
    </xf>
    <xf numFmtId="0" fontId="31" fillId="24" borderId="57" xfId="0" applyFont="1" applyFill="1" applyBorder="1" applyAlignment="1">
      <alignment horizontal="center" vertical="center" wrapText="1"/>
    </xf>
    <xf numFmtId="0" fontId="31" fillId="24" borderId="58" xfId="0" applyFont="1" applyFill="1" applyBorder="1" applyAlignment="1">
      <alignment horizontal="center" vertical="center" wrapText="1"/>
    </xf>
    <xf numFmtId="0" fontId="31" fillId="24" borderId="59" xfId="0" applyFont="1" applyFill="1" applyBorder="1" applyAlignment="1">
      <alignment horizontal="center" vertical="center" wrapText="1"/>
    </xf>
    <xf numFmtId="0" fontId="31" fillId="24" borderId="60" xfId="0" applyFont="1" applyFill="1" applyBorder="1" applyAlignment="1">
      <alignment horizontal="center" vertical="center" wrapText="1"/>
    </xf>
    <xf numFmtId="0" fontId="31" fillId="24" borderId="23" xfId="0" applyFont="1" applyFill="1" applyBorder="1" applyAlignment="1">
      <alignment horizontal="center" vertical="center" wrapText="1"/>
    </xf>
    <xf numFmtId="0" fontId="31" fillId="24" borderId="16" xfId="0" applyFont="1" applyFill="1" applyBorder="1" applyAlignment="1">
      <alignment horizontal="center" vertical="center" wrapText="1"/>
    </xf>
    <xf numFmtId="0" fontId="31" fillId="24" borderId="24" xfId="0" applyFont="1" applyFill="1" applyBorder="1" applyAlignment="1">
      <alignment horizontal="center" vertical="center" wrapText="1"/>
    </xf>
    <xf numFmtId="0" fontId="31" fillId="24" borderId="61" xfId="0" applyFont="1" applyFill="1" applyBorder="1" applyAlignment="1">
      <alignment horizontal="center" vertical="center" wrapText="1"/>
    </xf>
    <xf numFmtId="0" fontId="31" fillId="24" borderId="12" xfId="0" applyFont="1" applyFill="1" applyBorder="1" applyAlignment="1">
      <alignment horizontal="center" vertical="center" wrapText="1"/>
    </xf>
    <xf numFmtId="0" fontId="31" fillId="24" borderId="35"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189" fontId="21" fillId="24" borderId="10" xfId="54" applyNumberFormat="1" applyFont="1" applyFill="1" applyBorder="1" applyAlignment="1">
      <alignment horizontal="center" vertical="center" wrapText="1"/>
    </xf>
    <xf numFmtId="189" fontId="20" fillId="24" borderId="47" xfId="54" applyNumberFormat="1" applyFont="1" applyFill="1" applyBorder="1" applyAlignment="1">
      <alignment horizontal="center" vertical="center" wrapText="1"/>
    </xf>
    <xf numFmtId="0" fontId="22" fillId="24" borderId="19" xfId="0" applyFont="1" applyFill="1" applyBorder="1" applyAlignment="1">
      <alignment horizontal="left" vertical="center"/>
    </xf>
    <xf numFmtId="0" fontId="22" fillId="24" borderId="20" xfId="0" applyFont="1" applyFill="1" applyBorder="1" applyAlignment="1">
      <alignment horizontal="left" vertical="center"/>
    </xf>
    <xf numFmtId="0" fontId="26" fillId="24" borderId="10" xfId="0" applyFont="1" applyFill="1" applyBorder="1" applyAlignment="1">
      <alignment horizontal="right" vertical="center"/>
    </xf>
    <xf numFmtId="0" fontId="19" fillId="24" borderId="36" xfId="0" applyFont="1" applyFill="1" applyBorder="1" applyAlignment="1">
      <alignment horizontal="center" vertical="center"/>
    </xf>
    <xf numFmtId="0" fontId="0" fillId="24" borderId="19" xfId="0" applyFill="1" applyBorder="1" applyAlignment="1">
      <alignment horizontal="left" vertical="center"/>
    </xf>
    <xf numFmtId="0" fontId="26" fillId="24" borderId="49" xfId="0" applyFont="1" applyFill="1" applyBorder="1" applyAlignment="1">
      <alignment horizontal="right" vertical="center"/>
    </xf>
    <xf numFmtId="0" fontId="26" fillId="24" borderId="38" xfId="0" applyFont="1" applyFill="1" applyBorder="1" applyAlignment="1">
      <alignment horizontal="right" vertical="center"/>
    </xf>
    <xf numFmtId="0" fontId="26" fillId="24" borderId="39" xfId="0" applyFont="1" applyFill="1" applyBorder="1" applyAlignment="1">
      <alignment horizontal="right" vertical="center"/>
    </xf>
    <xf numFmtId="0" fontId="19" fillId="24" borderId="37"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62" xfId="0" applyFont="1" applyFill="1" applyBorder="1" applyAlignment="1">
      <alignment horizontal="center" vertical="center"/>
    </xf>
    <xf numFmtId="0" fontId="26" fillId="0" borderId="33" xfId="0" applyFont="1" applyFill="1" applyBorder="1" applyAlignment="1">
      <alignment horizontal="right" vertical="center"/>
    </xf>
    <xf numFmtId="0" fontId="26" fillId="0" borderId="20" xfId="0" applyFont="1" applyFill="1" applyBorder="1" applyAlignment="1">
      <alignment horizontal="right" vertical="center"/>
    </xf>
    <xf numFmtId="0" fontId="26" fillId="0" borderId="36" xfId="0" applyFont="1" applyFill="1" applyBorder="1" applyAlignment="1">
      <alignment horizontal="right" vertical="center"/>
    </xf>
    <xf numFmtId="0" fontId="22" fillId="0" borderId="33" xfId="0" applyFont="1" applyFill="1" applyBorder="1" applyAlignment="1">
      <alignment horizontal="justify" vertical="center" wrapText="1"/>
    </xf>
    <xf numFmtId="0" fontId="22" fillId="0" borderId="36" xfId="0" applyFont="1" applyFill="1" applyBorder="1" applyAlignment="1">
      <alignment horizontal="justify" vertical="center" wrapText="1"/>
    </xf>
    <xf numFmtId="0" fontId="22" fillId="0" borderId="27"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34" xfId="0" applyFont="1" applyFill="1" applyBorder="1" applyAlignment="1">
      <alignment horizontal="center" vertical="center"/>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xf>
    <xf numFmtId="0" fontId="31" fillId="0" borderId="10" xfId="0" applyFont="1" applyBorder="1" applyAlignment="1">
      <alignment horizontal="center" vertical="center" wrapText="1"/>
    </xf>
    <xf numFmtId="0" fontId="31" fillId="0" borderId="35"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29"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6" xfId="0" applyFont="1" applyFill="1" applyBorder="1" applyAlignment="1">
      <alignment horizontal="center" vertical="center"/>
    </xf>
    <xf numFmtId="0" fontId="22" fillId="0" borderId="33" xfId="0" applyFont="1" applyFill="1" applyBorder="1" applyAlignment="1">
      <alignment horizontal="justify" vertical="center"/>
    </xf>
    <xf numFmtId="0" fontId="22" fillId="0" borderId="36" xfId="0" applyFont="1" applyFill="1" applyBorder="1" applyAlignment="1">
      <alignment horizontal="justify" vertical="center"/>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9" xfId="0" applyFont="1" applyBorder="1" applyAlignment="1">
      <alignment horizontal="center" vertical="center" wrapText="1"/>
    </xf>
    <xf numFmtId="0" fontId="20" fillId="0" borderId="10" xfId="0" applyFont="1" applyFill="1" applyBorder="1" applyAlignment="1">
      <alignment horizontal="center" vertical="center" wrapText="1"/>
    </xf>
    <xf numFmtId="0" fontId="23" fillId="0" borderId="10" xfId="0" applyFont="1" applyBorder="1" applyAlignment="1">
      <alignment horizontal="left" vertical="center" wrapText="1"/>
    </xf>
    <xf numFmtId="0" fontId="0" fillId="0" borderId="10" xfId="0" applyFont="1" applyBorder="1" applyAlignment="1">
      <alignment horizontal="center" vertical="center" wrapText="1"/>
    </xf>
    <xf numFmtId="0" fontId="23" fillId="0" borderId="10" xfId="0" applyFont="1" applyBorder="1" applyAlignment="1">
      <alignment horizontal="left" vertical="center"/>
    </xf>
    <xf numFmtId="14" fontId="24" fillId="0" borderId="10" xfId="0" applyNumberFormat="1" applyFont="1" applyBorder="1" applyAlignment="1">
      <alignment horizontal="center" vertical="center"/>
    </xf>
    <xf numFmtId="0" fontId="20" fillId="0" borderId="33" xfId="0" applyFont="1" applyFill="1" applyBorder="1" applyAlignment="1">
      <alignment horizontal="center" vertical="center" wrapText="1"/>
    </xf>
    <xf numFmtId="0" fontId="20" fillId="0" borderId="10" xfId="0" applyFont="1" applyBorder="1" applyAlignment="1">
      <alignment horizontal="left" vertical="center"/>
    </xf>
    <xf numFmtId="0" fontId="20" fillId="0" borderId="10" xfId="0" applyFont="1" applyFill="1" applyBorder="1" applyAlignment="1">
      <alignment horizontal="left" vertical="center"/>
    </xf>
    <xf numFmtId="0" fontId="26" fillId="4" borderId="10" xfId="0" applyFont="1" applyFill="1" applyBorder="1" applyAlignment="1">
      <alignment horizontal="left" vertical="center"/>
    </xf>
    <xf numFmtId="3" fontId="26" fillId="4" borderId="10" xfId="0" applyNumberFormat="1" applyFont="1" applyFill="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xf>
    <xf numFmtId="49" fontId="23" fillId="0" borderId="10" xfId="0" applyNumberFormat="1" applyFont="1" applyBorder="1" applyAlignment="1">
      <alignment horizontal="left" vertical="center" wrapText="1"/>
    </xf>
    <xf numFmtId="208" fontId="0" fillId="24" borderId="0" xfId="0" applyNumberFormat="1" applyFill="1"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3-SISTEMA DESARROLLO ADMINISTRATIVO-POA 2008-1" xfId="51"/>
    <cellStyle name="Millares_3-SISTEMA DESARROLLO ADMINISTRATIVO-POA 2008-1" xfId="52"/>
    <cellStyle name="Millares_Copia de MATRICES OPERATIVAS PROYECTOS PAT 07-09-AJUSTADAS-2008" xfId="53"/>
    <cellStyle name="Millares_FORMATO POA" xfId="54"/>
    <cellStyle name="Millares_Libro2" xfId="55"/>
    <cellStyle name="Currency" xfId="56"/>
    <cellStyle name="Currency [0]" xfId="57"/>
    <cellStyle name="Neutral"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61"/>
  <sheetViews>
    <sheetView showGridLines="0" tabSelected="1" zoomScale="84" zoomScaleNormal="84" zoomScalePageLayoutView="0" workbookViewId="0" topLeftCell="L12">
      <selection activeCell="P18" sqref="P18"/>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9.28125" style="1" customWidth="1"/>
    <col min="6" max="6" width="28.00390625" style="1" customWidth="1"/>
    <col min="7" max="7" width="25.28125" style="3" customWidth="1"/>
    <col min="8" max="8" width="22.28125" style="1" customWidth="1"/>
    <col min="9" max="10" width="19.8515625" style="1" customWidth="1"/>
    <col min="11" max="11" width="19.8515625" style="2" customWidth="1"/>
    <col min="12" max="15" width="30.7109375" style="1" customWidth="1"/>
    <col min="16" max="17" width="19.421875" style="1" customWidth="1"/>
    <col min="18" max="18" width="4.7109375" style="1" hidden="1" customWidth="1"/>
    <col min="19" max="19" width="21.57421875" style="1" customWidth="1"/>
    <col min="20" max="23" width="11.421875" style="1" customWidth="1"/>
    <col min="24" max="16384" width="11.421875" style="1" customWidth="1"/>
  </cols>
  <sheetData>
    <row r="1" spans="1:17" ht="31.5" customHeight="1">
      <c r="A1" s="247"/>
      <c r="B1" s="247"/>
      <c r="C1" s="250" t="s">
        <v>49</v>
      </c>
      <c r="D1" s="251"/>
      <c r="E1" s="251"/>
      <c r="F1" s="251"/>
      <c r="G1" s="251"/>
      <c r="H1" s="251"/>
      <c r="I1" s="251"/>
      <c r="J1" s="252"/>
      <c r="K1" s="249" t="s">
        <v>92</v>
      </c>
      <c r="L1" s="249"/>
      <c r="M1" s="249"/>
      <c r="N1" s="249"/>
      <c r="O1" s="249"/>
      <c r="P1" s="102"/>
      <c r="Q1" s="102"/>
    </row>
    <row r="2" spans="1:17" ht="19.5" customHeight="1">
      <c r="A2" s="247"/>
      <c r="B2" s="247"/>
      <c r="C2" s="253"/>
      <c r="D2" s="254"/>
      <c r="E2" s="254"/>
      <c r="F2" s="254"/>
      <c r="G2" s="254"/>
      <c r="H2" s="254"/>
      <c r="I2" s="254"/>
      <c r="J2" s="255"/>
      <c r="K2" s="207" t="s">
        <v>51</v>
      </c>
      <c r="L2" s="207"/>
      <c r="M2" s="207"/>
      <c r="N2" s="207"/>
      <c r="O2" s="207"/>
      <c r="P2" s="38"/>
      <c r="Q2" s="38"/>
    </row>
    <row r="3" spans="1:17" ht="19.5" customHeight="1">
      <c r="A3" s="247"/>
      <c r="B3" s="247"/>
      <c r="C3" s="250" t="s">
        <v>50</v>
      </c>
      <c r="D3" s="251"/>
      <c r="E3" s="251"/>
      <c r="F3" s="251"/>
      <c r="G3" s="251"/>
      <c r="H3" s="251"/>
      <c r="I3" s="251"/>
      <c r="J3" s="252"/>
      <c r="K3" s="207" t="s">
        <v>52</v>
      </c>
      <c r="L3" s="207"/>
      <c r="M3" s="207"/>
      <c r="N3" s="207" t="s">
        <v>64</v>
      </c>
      <c r="O3" s="207"/>
      <c r="P3" s="38"/>
      <c r="Q3" s="38"/>
    </row>
    <row r="4" spans="1:17" ht="24.75" customHeight="1">
      <c r="A4" s="247"/>
      <c r="B4" s="247"/>
      <c r="C4" s="253"/>
      <c r="D4" s="254"/>
      <c r="E4" s="254"/>
      <c r="F4" s="254"/>
      <c r="G4" s="254"/>
      <c r="H4" s="254"/>
      <c r="I4" s="254"/>
      <c r="J4" s="255"/>
      <c r="K4" s="243" t="s">
        <v>154</v>
      </c>
      <c r="L4" s="244"/>
      <c r="M4" s="245"/>
      <c r="N4" s="258">
        <v>44015</v>
      </c>
      <c r="O4" s="259"/>
      <c r="P4" s="103"/>
      <c r="Q4" s="103"/>
    </row>
    <row r="5" spans="1:17" ht="31.5" customHeight="1">
      <c r="A5" s="237" t="s">
        <v>95</v>
      </c>
      <c r="B5" s="237"/>
      <c r="C5" s="237"/>
      <c r="D5" s="237"/>
      <c r="E5" s="237"/>
      <c r="F5" s="237"/>
      <c r="G5" s="237"/>
      <c r="H5" s="237"/>
      <c r="I5" s="237"/>
      <c r="J5" s="237"/>
      <c r="K5" s="237"/>
      <c r="L5" s="237"/>
      <c r="M5" s="237"/>
      <c r="N5" s="237"/>
      <c r="O5" s="237"/>
      <c r="P5" s="104"/>
      <c r="Q5" s="104"/>
    </row>
    <row r="6" spans="1:18" ht="30.75" customHeight="1">
      <c r="A6" s="246" t="s">
        <v>3</v>
      </c>
      <c r="B6" s="246"/>
      <c r="C6" s="246"/>
      <c r="D6" s="256" t="s">
        <v>155</v>
      </c>
      <c r="E6" s="257"/>
      <c r="F6" s="257"/>
      <c r="G6" s="257"/>
      <c r="H6" s="116" t="s">
        <v>0</v>
      </c>
      <c r="I6" s="117" t="s">
        <v>1</v>
      </c>
      <c r="J6" s="185"/>
      <c r="K6" s="186"/>
      <c r="L6" s="186"/>
      <c r="M6" s="186"/>
      <c r="N6" s="186"/>
      <c r="O6" s="187"/>
      <c r="P6" s="99"/>
      <c r="Q6" s="99"/>
      <c r="R6" s="134" t="s">
        <v>183</v>
      </c>
    </row>
    <row r="7" spans="1:18" ht="34.5" customHeight="1">
      <c r="A7" s="230" t="s">
        <v>59</v>
      </c>
      <c r="B7" s="230"/>
      <c r="C7" s="230"/>
      <c r="D7" s="248" t="s">
        <v>156</v>
      </c>
      <c r="E7" s="248"/>
      <c r="F7" s="248"/>
      <c r="G7" s="248"/>
      <c r="H7" s="36" t="s">
        <v>96</v>
      </c>
      <c r="I7" s="195">
        <v>35370224.53</v>
      </c>
      <c r="J7" s="188"/>
      <c r="K7" s="189"/>
      <c r="L7" s="189"/>
      <c r="M7" s="189"/>
      <c r="N7" s="189"/>
      <c r="O7" s="190"/>
      <c r="P7" s="35"/>
      <c r="Q7" s="35"/>
      <c r="R7" s="134" t="s">
        <v>113</v>
      </c>
    </row>
    <row r="8" spans="1:18" ht="34.5" customHeight="1">
      <c r="A8" s="230" t="s">
        <v>2</v>
      </c>
      <c r="B8" s="230"/>
      <c r="C8" s="230"/>
      <c r="D8" s="211" t="s">
        <v>157</v>
      </c>
      <c r="E8" s="212"/>
      <c r="F8" s="212"/>
      <c r="G8" s="213"/>
      <c r="H8" s="31" t="s">
        <v>89</v>
      </c>
      <c r="I8" s="151">
        <v>38945100</v>
      </c>
      <c r="J8" s="188"/>
      <c r="K8" s="189"/>
      <c r="L8" s="189"/>
      <c r="M8" s="189"/>
      <c r="N8" s="189"/>
      <c r="O8" s="190"/>
      <c r="P8" s="35"/>
      <c r="Q8" s="35"/>
      <c r="R8" s="134" t="s">
        <v>114</v>
      </c>
    </row>
    <row r="9" spans="1:18" ht="33" customHeight="1">
      <c r="A9" s="214" t="s">
        <v>60</v>
      </c>
      <c r="B9" s="215"/>
      <c r="C9" s="216"/>
      <c r="D9" s="220">
        <v>22320302203</v>
      </c>
      <c r="E9" s="221"/>
      <c r="F9" s="221"/>
      <c r="G9" s="222"/>
      <c r="H9" s="31" t="s">
        <v>90</v>
      </c>
      <c r="I9" s="113" t="s">
        <v>4</v>
      </c>
      <c r="J9" s="188"/>
      <c r="K9" s="189"/>
      <c r="L9" s="189"/>
      <c r="M9" s="189"/>
      <c r="N9" s="189"/>
      <c r="O9" s="190"/>
      <c r="P9" s="35"/>
      <c r="Q9" s="35"/>
      <c r="R9" s="134" t="s">
        <v>115</v>
      </c>
    </row>
    <row r="10" spans="1:18" ht="30" customHeight="1">
      <c r="A10" s="217"/>
      <c r="B10" s="218"/>
      <c r="C10" s="219"/>
      <c r="D10" s="223"/>
      <c r="E10" s="224"/>
      <c r="F10" s="224"/>
      <c r="G10" s="225"/>
      <c r="H10" s="31" t="s">
        <v>91</v>
      </c>
      <c r="I10" s="113" t="s">
        <v>4</v>
      </c>
      <c r="J10" s="188"/>
      <c r="K10" s="189"/>
      <c r="L10" s="189"/>
      <c r="M10" s="189"/>
      <c r="N10" s="189"/>
      <c r="O10" s="190"/>
      <c r="P10" s="35"/>
      <c r="Q10" s="35"/>
      <c r="R10" s="134" t="s">
        <v>184</v>
      </c>
    </row>
    <row r="11" spans="1:18" ht="22.5" customHeight="1">
      <c r="A11" s="228" t="s">
        <v>104</v>
      </c>
      <c r="B11" s="228"/>
      <c r="C11" s="228"/>
      <c r="D11" s="228"/>
      <c r="E11" s="228"/>
      <c r="F11" s="228"/>
      <c r="G11" s="229"/>
      <c r="H11" s="114" t="s">
        <v>9</v>
      </c>
      <c r="I11" s="196">
        <f>SUM(I7:I10)</f>
        <v>74315324.53</v>
      </c>
      <c r="J11" s="191"/>
      <c r="K11" s="192"/>
      <c r="L11" s="192"/>
      <c r="M11" s="192"/>
      <c r="N11" s="192"/>
      <c r="O11" s="193"/>
      <c r="P11" s="35"/>
      <c r="Q11" s="35"/>
      <c r="R11" s="134" t="s">
        <v>116</v>
      </c>
    </row>
    <row r="12" spans="1:18" ht="22.5" customHeight="1">
      <c r="A12" s="228" t="s">
        <v>103</v>
      </c>
      <c r="B12" s="228"/>
      <c r="C12" s="228"/>
      <c r="D12" s="228"/>
      <c r="E12" s="228"/>
      <c r="F12" s="228"/>
      <c r="G12" s="229"/>
      <c r="H12" s="114" t="s">
        <v>9</v>
      </c>
      <c r="I12" s="115">
        <f>'POA H.B.'!G83</f>
        <v>53512626</v>
      </c>
      <c r="J12" s="191"/>
      <c r="K12" s="192"/>
      <c r="L12" s="192"/>
      <c r="M12" s="192"/>
      <c r="N12" s="192"/>
      <c r="O12" s="193"/>
      <c r="P12" s="35"/>
      <c r="Q12" s="35"/>
      <c r="R12" s="134" t="s">
        <v>117</v>
      </c>
    </row>
    <row r="13" spans="1:18" ht="35.25" customHeight="1">
      <c r="A13" s="231" t="s">
        <v>5</v>
      </c>
      <c r="B13" s="242" t="s">
        <v>105</v>
      </c>
      <c r="C13" s="242"/>
      <c r="D13" s="242"/>
      <c r="E13" s="226" t="s">
        <v>5</v>
      </c>
      <c r="F13" s="226" t="s">
        <v>99</v>
      </c>
      <c r="G13" s="242" t="s">
        <v>6</v>
      </c>
      <c r="H13" s="232" t="s">
        <v>174</v>
      </c>
      <c r="I13" s="232"/>
      <c r="J13" s="280" t="s">
        <v>7</v>
      </c>
      <c r="K13" s="280"/>
      <c r="L13" s="270" t="s">
        <v>93</v>
      </c>
      <c r="M13" s="270"/>
      <c r="N13" s="270"/>
      <c r="O13" s="270"/>
      <c r="P13" s="109"/>
      <c r="Q13" s="105"/>
      <c r="R13" s="134" t="s">
        <v>118</v>
      </c>
    </row>
    <row r="14" spans="1:18" ht="42" customHeight="1">
      <c r="A14" s="231"/>
      <c r="B14" s="242"/>
      <c r="C14" s="242"/>
      <c r="D14" s="242"/>
      <c r="E14" s="227"/>
      <c r="F14" s="227"/>
      <c r="G14" s="242"/>
      <c r="H14" s="101" t="s">
        <v>8</v>
      </c>
      <c r="I14" s="111" t="s">
        <v>61</v>
      </c>
      <c r="J14" s="101" t="s">
        <v>8</v>
      </c>
      <c r="K14" s="126" t="s">
        <v>61</v>
      </c>
      <c r="L14" s="110" t="s">
        <v>194</v>
      </c>
      <c r="M14" s="166" t="s">
        <v>195</v>
      </c>
      <c r="N14" s="110" t="s">
        <v>132</v>
      </c>
      <c r="O14" s="110" t="s">
        <v>135</v>
      </c>
      <c r="P14" s="100"/>
      <c r="Q14" s="100"/>
      <c r="R14" s="134" t="s">
        <v>185</v>
      </c>
    </row>
    <row r="15" spans="1:18" s="4" customFormat="1" ht="75" customHeight="1">
      <c r="A15" s="238">
        <v>1</v>
      </c>
      <c r="B15" s="274" t="s">
        <v>158</v>
      </c>
      <c r="C15" s="274"/>
      <c r="D15" s="275"/>
      <c r="E15" s="123">
        <v>1</v>
      </c>
      <c r="F15" s="147" t="s">
        <v>165</v>
      </c>
      <c r="G15" s="154" t="s">
        <v>162</v>
      </c>
      <c r="H15" s="194">
        <v>4</v>
      </c>
      <c r="I15" s="240">
        <v>3</v>
      </c>
      <c r="J15" s="154" t="s">
        <v>168</v>
      </c>
      <c r="K15" s="278" t="s">
        <v>159</v>
      </c>
      <c r="L15" s="156"/>
      <c r="M15" s="197">
        <v>8262225</v>
      </c>
      <c r="N15" s="112"/>
      <c r="O15" s="112"/>
      <c r="P15" s="432">
        <f>SUM(L15:O15)</f>
        <v>8262225</v>
      </c>
      <c r="Q15" s="106"/>
      <c r="R15" s="134" t="s">
        <v>119</v>
      </c>
    </row>
    <row r="16" spans="1:18" s="4" customFormat="1" ht="60" customHeight="1">
      <c r="A16" s="239"/>
      <c r="B16" s="276"/>
      <c r="C16" s="276"/>
      <c r="D16" s="277"/>
      <c r="E16" s="123">
        <v>2</v>
      </c>
      <c r="F16" s="147" t="s">
        <v>166</v>
      </c>
      <c r="G16" s="154" t="s">
        <v>162</v>
      </c>
      <c r="H16" s="194">
        <v>4</v>
      </c>
      <c r="I16" s="241"/>
      <c r="J16" s="154" t="s">
        <v>168</v>
      </c>
      <c r="K16" s="279"/>
      <c r="L16" s="157"/>
      <c r="M16" s="157">
        <f>M20-(M15+M17)</f>
        <v>11288668.060000002</v>
      </c>
      <c r="N16" s="156">
        <f>N22-N17</f>
        <v>29908409</v>
      </c>
      <c r="O16" s="177">
        <v>3894510</v>
      </c>
      <c r="P16" s="432">
        <f>SUM(L16:O16)</f>
        <v>45091587.06</v>
      </c>
      <c r="Q16" s="201"/>
      <c r="R16" s="134" t="s">
        <v>120</v>
      </c>
    </row>
    <row r="17" spans="1:18" s="4" customFormat="1" ht="71.25" customHeight="1">
      <c r="A17" s="239"/>
      <c r="B17" s="276"/>
      <c r="C17" s="276"/>
      <c r="D17" s="277"/>
      <c r="E17" s="123">
        <v>3</v>
      </c>
      <c r="F17" s="147" t="s">
        <v>167</v>
      </c>
      <c r="G17" s="154" t="s">
        <v>162</v>
      </c>
      <c r="H17" s="194">
        <v>1</v>
      </c>
      <c r="I17" s="241"/>
      <c r="J17" s="154" t="s">
        <v>168</v>
      </c>
      <c r="K17" s="279"/>
      <c r="L17" s="172">
        <f>+L22</f>
        <v>2088000</v>
      </c>
      <c r="M17" s="172">
        <v>13731331.47</v>
      </c>
      <c r="N17" s="173">
        <v>5142181</v>
      </c>
      <c r="O17" s="177"/>
      <c r="P17" s="432">
        <f>SUM(L17:O17)</f>
        <v>20961512.47</v>
      </c>
      <c r="Q17" s="203"/>
      <c r="R17" s="202" t="s">
        <v>186</v>
      </c>
    </row>
    <row r="18" spans="1:18" s="4" customFormat="1" ht="23.25" customHeight="1">
      <c r="A18" s="208" t="s">
        <v>100</v>
      </c>
      <c r="B18" s="209"/>
      <c r="C18" s="209"/>
      <c r="D18" s="209"/>
      <c r="E18" s="209"/>
      <c r="F18" s="209"/>
      <c r="G18" s="209"/>
      <c r="H18" s="209"/>
      <c r="I18" s="209"/>
      <c r="J18" s="209"/>
      <c r="K18" s="210"/>
      <c r="L18" s="155">
        <f>SUM(L15:L17)</f>
        <v>2088000</v>
      </c>
      <c r="M18" s="205">
        <f>SUM(M15:M17)</f>
        <v>33282224.53</v>
      </c>
      <c r="N18" s="155">
        <f>SUM(N15:N17)</f>
        <v>35050590</v>
      </c>
      <c r="O18" s="155">
        <f>SUM(O15:O17)</f>
        <v>3894510</v>
      </c>
      <c r="P18" s="178">
        <f>SUM(P15:P17)</f>
        <v>74315324.53</v>
      </c>
      <c r="Q18" s="200"/>
      <c r="R18" s="134" t="s">
        <v>121</v>
      </c>
    </row>
    <row r="19" spans="1:18" s="4" customFormat="1" ht="23.25" customHeight="1">
      <c r="A19" s="208" t="s">
        <v>169</v>
      </c>
      <c r="B19" s="209"/>
      <c r="C19" s="209"/>
      <c r="D19" s="209"/>
      <c r="E19" s="209"/>
      <c r="F19" s="209"/>
      <c r="G19" s="209"/>
      <c r="H19" s="209"/>
      <c r="I19" s="209"/>
      <c r="J19" s="209"/>
      <c r="K19" s="210"/>
      <c r="L19" s="271">
        <f>L18+M18+N18+O18</f>
        <v>74315324.53</v>
      </c>
      <c r="M19" s="272"/>
      <c r="N19" s="272"/>
      <c r="O19" s="273"/>
      <c r="P19" s="1"/>
      <c r="Q19" s="200"/>
      <c r="R19" s="135" t="s">
        <v>187</v>
      </c>
    </row>
    <row r="20" spans="1:18" s="4" customFormat="1" ht="23.25" customHeight="1">
      <c r="A20" s="233" t="s">
        <v>83</v>
      </c>
      <c r="B20" s="233"/>
      <c r="C20" s="233" t="s">
        <v>63</v>
      </c>
      <c r="D20" s="233"/>
      <c r="E20" s="233"/>
      <c r="F20" s="233"/>
      <c r="G20" s="233"/>
      <c r="H20" s="233"/>
      <c r="I20" s="122" t="s">
        <v>13</v>
      </c>
      <c r="J20" s="120"/>
      <c r="K20" s="107"/>
      <c r="L20" s="34"/>
      <c r="M20" s="204">
        <v>33282224.53</v>
      </c>
      <c r="N20" s="1"/>
      <c r="O20" s="1"/>
      <c r="P20" s="1"/>
      <c r="Q20" s="1"/>
      <c r="R20" s="135" t="s">
        <v>122</v>
      </c>
    </row>
    <row r="21" spans="1:18" s="4" customFormat="1" ht="42" customHeight="1">
      <c r="A21" s="231">
        <v>0</v>
      </c>
      <c r="B21" s="263"/>
      <c r="C21" s="264" t="s">
        <v>182</v>
      </c>
      <c r="D21" s="265"/>
      <c r="E21" s="265"/>
      <c r="F21" s="265"/>
      <c r="G21" s="265"/>
      <c r="H21" s="266"/>
      <c r="I21" s="160">
        <v>44180</v>
      </c>
      <c r="J21" s="121"/>
      <c r="K21" s="288" t="s">
        <v>199</v>
      </c>
      <c r="L21" s="183" t="s">
        <v>194</v>
      </c>
      <c r="M21" s="183" t="s">
        <v>195</v>
      </c>
      <c r="N21" s="184" t="s">
        <v>227</v>
      </c>
      <c r="O21" s="184" t="s">
        <v>135</v>
      </c>
      <c r="P21" s="1"/>
      <c r="Q21" s="1"/>
      <c r="R21" s="135" t="s">
        <v>102</v>
      </c>
    </row>
    <row r="22" spans="1:18" s="4" customFormat="1" ht="51" customHeight="1">
      <c r="A22" s="232">
        <v>1</v>
      </c>
      <c r="B22" s="233"/>
      <c r="C22" s="234" t="s">
        <v>234</v>
      </c>
      <c r="D22" s="235"/>
      <c r="E22" s="235"/>
      <c r="F22" s="235"/>
      <c r="G22" s="235"/>
      <c r="H22" s="236"/>
      <c r="I22" s="174">
        <v>44314</v>
      </c>
      <c r="J22" s="121"/>
      <c r="K22" s="288"/>
      <c r="L22" s="155">
        <v>2088000</v>
      </c>
      <c r="M22" s="206">
        <v>33282224.53</v>
      </c>
      <c r="N22" s="155">
        <v>35050590</v>
      </c>
      <c r="O22" s="176">
        <v>3894510</v>
      </c>
      <c r="P22" s="1"/>
      <c r="Q22" s="1"/>
      <c r="R22" s="135" t="s">
        <v>123</v>
      </c>
    </row>
    <row r="23" spans="1:18" s="4" customFormat="1" ht="51" customHeight="1">
      <c r="A23" s="232">
        <v>2</v>
      </c>
      <c r="B23" s="232"/>
      <c r="C23" s="242" t="s">
        <v>233</v>
      </c>
      <c r="D23" s="242"/>
      <c r="E23" s="242"/>
      <c r="F23" s="242"/>
      <c r="G23" s="242"/>
      <c r="H23" s="242"/>
      <c r="I23" s="174">
        <v>44377</v>
      </c>
      <c r="J23" s="121"/>
      <c r="K23" s="34"/>
      <c r="L23" s="198"/>
      <c r="M23" s="199"/>
      <c r="N23" s="198"/>
      <c r="O23" s="199"/>
      <c r="P23" s="1"/>
      <c r="Q23" s="1"/>
      <c r="R23" s="135"/>
    </row>
    <row r="24" spans="1:18" s="4" customFormat="1" ht="17.25" customHeight="1">
      <c r="A24" s="1"/>
      <c r="B24" s="33"/>
      <c r="C24" s="33"/>
      <c r="D24" s="37"/>
      <c r="E24" s="37"/>
      <c r="F24" s="37"/>
      <c r="G24" s="37"/>
      <c r="H24" s="37"/>
      <c r="I24" s="37"/>
      <c r="J24" s="37"/>
      <c r="K24" s="128"/>
      <c r="L24" s="34"/>
      <c r="M24" s="1"/>
      <c r="N24" s="1"/>
      <c r="O24" s="1"/>
      <c r="P24" s="1"/>
      <c r="Q24" s="1"/>
      <c r="R24" s="135" t="s">
        <v>188</v>
      </c>
    </row>
    <row r="25" spans="1:18" s="4" customFormat="1" ht="21.75" customHeight="1">
      <c r="A25" s="1"/>
      <c r="B25" s="32"/>
      <c r="C25" s="285" t="s">
        <v>10</v>
      </c>
      <c r="D25" s="286"/>
      <c r="E25" s="286"/>
      <c r="F25" s="287"/>
      <c r="G25" s="268" t="s">
        <v>84</v>
      </c>
      <c r="H25" s="268"/>
      <c r="I25" s="268"/>
      <c r="J25" s="118"/>
      <c r="K25" s="129"/>
      <c r="L25" s="118"/>
      <c r="M25" s="118"/>
      <c r="N25" s="108"/>
      <c r="O25" s="108"/>
      <c r="P25" s="108"/>
      <c r="Q25" s="108"/>
      <c r="R25" s="135" t="s">
        <v>124</v>
      </c>
    </row>
    <row r="26" spans="1:18" ht="29.25" customHeight="1">
      <c r="A26" s="267" t="s">
        <v>11</v>
      </c>
      <c r="B26" s="267"/>
      <c r="C26" s="281" t="s">
        <v>231</v>
      </c>
      <c r="D26" s="282"/>
      <c r="E26" s="282"/>
      <c r="F26" s="283"/>
      <c r="G26" s="237" t="s">
        <v>170</v>
      </c>
      <c r="H26" s="237"/>
      <c r="I26" s="237"/>
      <c r="J26" s="119"/>
      <c r="K26" s="130"/>
      <c r="L26" s="119"/>
      <c r="M26" s="119"/>
      <c r="N26" s="38"/>
      <c r="O26" s="38"/>
      <c r="P26" s="38"/>
      <c r="Q26" s="38"/>
      <c r="R26" s="135" t="s">
        <v>125</v>
      </c>
    </row>
    <row r="27" spans="1:18" ht="29.25" customHeight="1">
      <c r="A27" s="267" t="s">
        <v>12</v>
      </c>
      <c r="B27" s="267"/>
      <c r="C27" s="284" t="s">
        <v>232</v>
      </c>
      <c r="D27" s="261"/>
      <c r="E27" s="261"/>
      <c r="F27" s="262"/>
      <c r="G27" s="237" t="s">
        <v>171</v>
      </c>
      <c r="H27" s="237"/>
      <c r="I27" s="237"/>
      <c r="J27" s="119"/>
      <c r="K27" s="130"/>
      <c r="L27" s="119"/>
      <c r="M27" s="119"/>
      <c r="N27" s="38"/>
      <c r="O27" s="38"/>
      <c r="P27" s="38"/>
      <c r="Q27" s="38"/>
      <c r="R27" s="135" t="s">
        <v>126</v>
      </c>
    </row>
    <row r="28" spans="1:18" ht="29.25" customHeight="1">
      <c r="A28" s="267" t="s">
        <v>13</v>
      </c>
      <c r="B28" s="267"/>
      <c r="C28" s="260">
        <f>+I23</f>
        <v>44377</v>
      </c>
      <c r="D28" s="261"/>
      <c r="E28" s="261"/>
      <c r="F28" s="262"/>
      <c r="G28" s="269">
        <f>+C28</f>
        <v>44377</v>
      </c>
      <c r="H28" s="237"/>
      <c r="I28" s="237"/>
      <c r="J28" s="119"/>
      <c r="K28" s="130"/>
      <c r="L28" s="119"/>
      <c r="M28" s="119"/>
      <c r="N28" s="38"/>
      <c r="O28" s="38"/>
      <c r="P28" s="38"/>
      <c r="Q28" s="38"/>
      <c r="R28" s="135" t="s">
        <v>189</v>
      </c>
    </row>
    <row r="29" ht="228">
      <c r="R29" s="135" t="s">
        <v>127</v>
      </c>
    </row>
    <row r="30" ht="228">
      <c r="R30" s="135" t="s">
        <v>128</v>
      </c>
    </row>
    <row r="31" ht="228">
      <c r="R31" s="135" t="s">
        <v>129</v>
      </c>
    </row>
    <row r="32" ht="204">
      <c r="R32" s="136" t="s">
        <v>190</v>
      </c>
    </row>
    <row r="33" ht="240">
      <c r="R33" s="136" t="s">
        <v>130</v>
      </c>
    </row>
    <row r="34" ht="240">
      <c r="R34" s="136" t="s">
        <v>131</v>
      </c>
    </row>
    <row r="35" ht="240">
      <c r="R35" s="136" t="s">
        <v>132</v>
      </c>
    </row>
    <row r="36" ht="168">
      <c r="R36" s="137" t="s">
        <v>191</v>
      </c>
    </row>
    <row r="37" ht="144">
      <c r="R37" s="137" t="s">
        <v>192</v>
      </c>
    </row>
    <row r="38" ht="96">
      <c r="R38" s="138" t="s">
        <v>193</v>
      </c>
    </row>
    <row r="39" ht="132">
      <c r="R39" s="138" t="s">
        <v>133</v>
      </c>
    </row>
    <row r="40" ht="132">
      <c r="R40" s="138" t="s">
        <v>134</v>
      </c>
    </row>
    <row r="41" ht="132">
      <c r="R41" s="138" t="s">
        <v>135</v>
      </c>
    </row>
    <row r="42" ht="132">
      <c r="R42" s="138" t="s">
        <v>194</v>
      </c>
    </row>
    <row r="43" ht="168">
      <c r="R43" s="138" t="s">
        <v>136</v>
      </c>
    </row>
    <row r="44" ht="168">
      <c r="R44" s="138" t="s">
        <v>137</v>
      </c>
    </row>
    <row r="45" ht="168">
      <c r="R45" s="138" t="s">
        <v>138</v>
      </c>
    </row>
    <row r="46" ht="120">
      <c r="R46" s="138" t="s">
        <v>195</v>
      </c>
    </row>
    <row r="47" ht="156">
      <c r="R47" s="138" t="s">
        <v>139</v>
      </c>
    </row>
    <row r="48" ht="156">
      <c r="R48" s="138" t="s">
        <v>140</v>
      </c>
    </row>
    <row r="49" ht="156">
      <c r="R49" s="138" t="s">
        <v>141</v>
      </c>
    </row>
    <row r="50" ht="96">
      <c r="R50" s="138" t="s">
        <v>196</v>
      </c>
    </row>
    <row r="51" ht="132">
      <c r="R51" s="138" t="s">
        <v>142</v>
      </c>
    </row>
    <row r="52" ht="132">
      <c r="R52" s="138" t="s">
        <v>143</v>
      </c>
    </row>
    <row r="53" ht="132">
      <c r="R53" s="138" t="s">
        <v>144</v>
      </c>
    </row>
    <row r="54" ht="120">
      <c r="R54" s="138" t="s">
        <v>197</v>
      </c>
    </row>
    <row r="55" ht="156">
      <c r="R55" s="138" t="s">
        <v>145</v>
      </c>
    </row>
    <row r="56" ht="156">
      <c r="R56" s="138" t="s">
        <v>146</v>
      </c>
    </row>
    <row r="57" ht="156">
      <c r="R57" s="138" t="s">
        <v>147</v>
      </c>
    </row>
    <row r="58" ht="108">
      <c r="R58" s="138" t="s">
        <v>198</v>
      </c>
    </row>
    <row r="59" ht="144">
      <c r="R59" s="138" t="s">
        <v>148</v>
      </c>
    </row>
    <row r="60" ht="144">
      <c r="R60" s="138" t="s">
        <v>149</v>
      </c>
    </row>
    <row r="61" ht="144">
      <c r="R61" s="138" t="s">
        <v>150</v>
      </c>
    </row>
  </sheetData>
  <sheetProtection/>
  <mergeCells count="55">
    <mergeCell ref="A27:B27"/>
    <mergeCell ref="C26:F26"/>
    <mergeCell ref="C27:F27"/>
    <mergeCell ref="C25:F25"/>
    <mergeCell ref="K21:K22"/>
    <mergeCell ref="A23:B23"/>
    <mergeCell ref="C23:H23"/>
    <mergeCell ref="A26:B26"/>
    <mergeCell ref="L13:O13"/>
    <mergeCell ref="G13:G14"/>
    <mergeCell ref="H13:I13"/>
    <mergeCell ref="L19:O19"/>
    <mergeCell ref="B15:D17"/>
    <mergeCell ref="A20:B20"/>
    <mergeCell ref="A19:K19"/>
    <mergeCell ref="C20:H20"/>
    <mergeCell ref="K15:K17"/>
    <mergeCell ref="J13:K13"/>
    <mergeCell ref="C1:J2"/>
    <mergeCell ref="N3:O3"/>
    <mergeCell ref="N4:O4"/>
    <mergeCell ref="C28:F28"/>
    <mergeCell ref="A21:B21"/>
    <mergeCell ref="C21:H21"/>
    <mergeCell ref="A28:B28"/>
    <mergeCell ref="G27:I27"/>
    <mergeCell ref="G25:I25"/>
    <mergeCell ref="G28:I28"/>
    <mergeCell ref="K4:M4"/>
    <mergeCell ref="A6:C6"/>
    <mergeCell ref="A1:B4"/>
    <mergeCell ref="D7:G7"/>
    <mergeCell ref="A7:C7"/>
    <mergeCell ref="K1:O1"/>
    <mergeCell ref="K2:O2"/>
    <mergeCell ref="C3:J4"/>
    <mergeCell ref="A5:O5"/>
    <mergeCell ref="D6:G6"/>
    <mergeCell ref="A13:A14"/>
    <mergeCell ref="A22:B22"/>
    <mergeCell ref="C22:H22"/>
    <mergeCell ref="G26:I26"/>
    <mergeCell ref="A15:A17"/>
    <mergeCell ref="I15:I17"/>
    <mergeCell ref="B13:D14"/>
    <mergeCell ref="K3:M3"/>
    <mergeCell ref="A18:K18"/>
    <mergeCell ref="D8:G8"/>
    <mergeCell ref="A9:C10"/>
    <mergeCell ref="D9:G10"/>
    <mergeCell ref="F13:F14"/>
    <mergeCell ref="E13:E14"/>
    <mergeCell ref="A12:G12"/>
    <mergeCell ref="A11:G11"/>
    <mergeCell ref="A8:C8"/>
  </mergeCells>
  <dataValidations count="1">
    <dataValidation type="list" allowBlank="1" showInputMessage="1" showErrorMessage="1" sqref="N21:O21 L14 N14:O14">
      <formula1>$R$6:$R$61</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S85"/>
  <sheetViews>
    <sheetView zoomScaleSheetLayoutView="100" zoomScalePageLayoutView="0" workbookViewId="0" topLeftCell="A70">
      <selection activeCell="G32" sqref="G32"/>
    </sheetView>
  </sheetViews>
  <sheetFormatPr defaultColWidth="11.421875" defaultRowHeight="12.75"/>
  <cols>
    <col min="1" max="2" width="34.28125" style="1" customWidth="1"/>
    <col min="3" max="3" width="18.00390625" style="1" customWidth="1"/>
    <col min="4" max="4" width="13.7109375" style="11" customWidth="1"/>
    <col min="5" max="5" width="14.421875" style="12" customWidth="1"/>
    <col min="6" max="6" width="15.28125" style="13" customWidth="1"/>
    <col min="7" max="7" width="17.7109375" style="12" customWidth="1"/>
    <col min="8" max="8" width="5.7109375" style="5" customWidth="1"/>
    <col min="9" max="9" width="7.00390625" style="5" customWidth="1"/>
    <col min="10" max="10" width="6.7109375" style="5" customWidth="1"/>
    <col min="11" max="18" width="5.7109375" style="5" customWidth="1"/>
    <col min="19" max="19" width="6.28125" style="5" customWidth="1"/>
    <col min="20" max="29" width="11.421875" style="1" hidden="1" customWidth="1"/>
    <col min="30" max="16384" width="11.421875" style="1" customWidth="1"/>
  </cols>
  <sheetData>
    <row r="1" spans="1:19" ht="34.5" customHeight="1">
      <c r="A1" s="339"/>
      <c r="B1" s="139"/>
      <c r="C1" s="377" t="s">
        <v>14</v>
      </c>
      <c r="D1" s="378"/>
      <c r="E1" s="378"/>
      <c r="F1" s="378"/>
      <c r="G1" s="378"/>
      <c r="H1" s="378"/>
      <c r="I1" s="378"/>
      <c r="J1" s="378"/>
      <c r="K1" s="378"/>
      <c r="L1" s="345" t="s">
        <v>92</v>
      </c>
      <c r="M1" s="346"/>
      <c r="N1" s="346"/>
      <c r="O1" s="346"/>
      <c r="P1" s="346"/>
      <c r="Q1" s="346"/>
      <c r="R1" s="346"/>
      <c r="S1" s="347"/>
    </row>
    <row r="2" spans="1:19" ht="25.5" customHeight="1">
      <c r="A2" s="340"/>
      <c r="B2" s="140"/>
      <c r="C2" s="379"/>
      <c r="D2" s="380"/>
      <c r="E2" s="380"/>
      <c r="F2" s="380"/>
      <c r="G2" s="380"/>
      <c r="H2" s="380"/>
      <c r="I2" s="380"/>
      <c r="J2" s="380"/>
      <c r="K2" s="380"/>
      <c r="L2" s="348" t="s">
        <v>51</v>
      </c>
      <c r="M2" s="349"/>
      <c r="N2" s="349"/>
      <c r="O2" s="349"/>
      <c r="P2" s="349"/>
      <c r="Q2" s="349"/>
      <c r="R2" s="349"/>
      <c r="S2" s="350"/>
    </row>
    <row r="3" spans="1:19" ht="19.5" customHeight="1">
      <c r="A3" s="340"/>
      <c r="B3" s="140"/>
      <c r="C3" s="355" t="s">
        <v>50</v>
      </c>
      <c r="D3" s="356"/>
      <c r="E3" s="356"/>
      <c r="F3" s="356"/>
      <c r="G3" s="356"/>
      <c r="H3" s="356"/>
      <c r="I3" s="356"/>
      <c r="J3" s="356"/>
      <c r="K3" s="357"/>
      <c r="L3" s="351" t="s">
        <v>52</v>
      </c>
      <c r="M3" s="351"/>
      <c r="N3" s="351"/>
      <c r="O3" s="351"/>
      <c r="P3" s="367" t="s">
        <v>65</v>
      </c>
      <c r="Q3" s="367"/>
      <c r="R3" s="367"/>
      <c r="S3" s="368"/>
    </row>
    <row r="4" spans="1:19" ht="21.75" customHeight="1" thickBot="1">
      <c r="A4" s="340"/>
      <c r="B4" s="140"/>
      <c r="C4" s="358"/>
      <c r="D4" s="359"/>
      <c r="E4" s="359"/>
      <c r="F4" s="359"/>
      <c r="G4" s="359"/>
      <c r="H4" s="359"/>
      <c r="I4" s="359"/>
      <c r="J4" s="359"/>
      <c r="K4" s="360"/>
      <c r="L4" s="333" t="str">
        <f>+'POA H.A.'!K4</f>
        <v>Versión 2</v>
      </c>
      <c r="M4" s="334"/>
      <c r="N4" s="334"/>
      <c r="O4" s="335"/>
      <c r="P4" s="336">
        <f>+'POA H.A.'!N4</f>
        <v>44015</v>
      </c>
      <c r="Q4" s="337"/>
      <c r="R4" s="337"/>
      <c r="S4" s="338"/>
    </row>
    <row r="5" spans="1:19" ht="12.75" customHeight="1">
      <c r="A5" s="369" t="s">
        <v>53</v>
      </c>
      <c r="B5" s="370"/>
      <c r="C5" s="371"/>
      <c r="D5" s="371"/>
      <c r="E5" s="371"/>
      <c r="F5" s="371"/>
      <c r="G5" s="371"/>
      <c r="H5" s="371"/>
      <c r="I5" s="371"/>
      <c r="J5" s="371"/>
      <c r="K5" s="371"/>
      <c r="L5" s="371"/>
      <c r="M5" s="371"/>
      <c r="N5" s="371"/>
      <c r="O5" s="371"/>
      <c r="P5" s="371"/>
      <c r="Q5" s="371"/>
      <c r="R5" s="371"/>
      <c r="S5" s="372"/>
    </row>
    <row r="6" spans="1:19" ht="12.75" customHeight="1" thickBot="1">
      <c r="A6" s="373"/>
      <c r="B6" s="374"/>
      <c r="C6" s="375"/>
      <c r="D6" s="375"/>
      <c r="E6" s="375"/>
      <c r="F6" s="375"/>
      <c r="G6" s="375"/>
      <c r="H6" s="375"/>
      <c r="I6" s="375"/>
      <c r="J6" s="375"/>
      <c r="K6" s="375"/>
      <c r="L6" s="375"/>
      <c r="M6" s="375"/>
      <c r="N6" s="375"/>
      <c r="O6" s="375"/>
      <c r="P6" s="375"/>
      <c r="Q6" s="375"/>
      <c r="R6" s="375"/>
      <c r="S6" s="376"/>
    </row>
    <row r="7" spans="1:19" ht="18" customHeight="1">
      <c r="A7" s="321" t="s">
        <v>181</v>
      </c>
      <c r="B7" s="321"/>
      <c r="C7" s="321"/>
      <c r="D7" s="321"/>
      <c r="E7" s="321"/>
      <c r="F7" s="321"/>
      <c r="G7" s="321"/>
      <c r="H7" s="321"/>
      <c r="I7" s="321"/>
      <c r="J7" s="321"/>
      <c r="K7" s="321"/>
      <c r="L7" s="321"/>
      <c r="M7" s="321"/>
      <c r="N7" s="321"/>
      <c r="O7" s="321"/>
      <c r="P7" s="321"/>
      <c r="Q7" s="321"/>
      <c r="R7" s="321"/>
      <c r="S7" s="321"/>
    </row>
    <row r="8" spans="1:19" ht="13.5" thickBot="1">
      <c r="A8" s="321"/>
      <c r="B8" s="321"/>
      <c r="C8" s="321"/>
      <c r="D8" s="321"/>
      <c r="E8" s="321"/>
      <c r="F8" s="321"/>
      <c r="G8" s="321"/>
      <c r="H8" s="321"/>
      <c r="I8" s="321"/>
      <c r="J8" s="321"/>
      <c r="K8" s="321"/>
      <c r="L8" s="321"/>
      <c r="M8" s="321"/>
      <c r="N8" s="321"/>
      <c r="O8" s="321"/>
      <c r="P8" s="321"/>
      <c r="Q8" s="321"/>
      <c r="R8" s="321"/>
      <c r="S8" s="321"/>
    </row>
    <row r="9" spans="1:19" s="40" customFormat="1" ht="18" customHeight="1">
      <c r="A9" s="361" t="s">
        <v>85</v>
      </c>
      <c r="B9" s="362"/>
      <c r="C9" s="362"/>
      <c r="D9" s="362"/>
      <c r="E9" s="362"/>
      <c r="F9" s="362"/>
      <c r="G9" s="362"/>
      <c r="H9" s="41"/>
      <c r="I9" s="41"/>
      <c r="J9" s="41"/>
      <c r="K9" s="41"/>
      <c r="L9" s="41"/>
      <c r="M9" s="41"/>
      <c r="N9" s="41"/>
      <c r="O9" s="41"/>
      <c r="P9" s="41"/>
      <c r="Q9" s="41"/>
      <c r="R9" s="41"/>
      <c r="S9" s="42"/>
    </row>
    <row r="10" spans="1:19" ht="12.75" customHeight="1">
      <c r="A10" s="341" t="s">
        <v>82</v>
      </c>
      <c r="B10" s="342"/>
      <c r="C10" s="342"/>
      <c r="D10" s="292" t="s">
        <v>81</v>
      </c>
      <c r="E10" s="292" t="s">
        <v>78</v>
      </c>
      <c r="F10" s="293" t="s">
        <v>17</v>
      </c>
      <c r="G10" s="293" t="s">
        <v>79</v>
      </c>
      <c r="H10" s="43"/>
      <c r="I10" s="43"/>
      <c r="J10" s="43"/>
      <c r="K10" s="43"/>
      <c r="L10" s="43"/>
      <c r="M10" s="43"/>
      <c r="N10" s="43"/>
      <c r="O10" s="43"/>
      <c r="P10" s="43"/>
      <c r="Q10" s="43"/>
      <c r="R10" s="43"/>
      <c r="S10" s="94"/>
    </row>
    <row r="11" spans="1:19" ht="12.75">
      <c r="A11" s="343"/>
      <c r="B11" s="344"/>
      <c r="C11" s="344"/>
      <c r="D11" s="292"/>
      <c r="E11" s="292"/>
      <c r="F11" s="293"/>
      <c r="G11" s="293"/>
      <c r="H11" s="44"/>
      <c r="I11" s="44"/>
      <c r="J11" s="44"/>
      <c r="K11" s="44"/>
      <c r="L11" s="44"/>
      <c r="M11" s="44"/>
      <c r="N11" s="44"/>
      <c r="O11" s="44"/>
      <c r="P11" s="44"/>
      <c r="Q11" s="44"/>
      <c r="R11" s="44"/>
      <c r="S11" s="95"/>
    </row>
    <row r="12" spans="1:19" ht="12.75">
      <c r="A12" s="322" t="s">
        <v>80</v>
      </c>
      <c r="B12" s="323"/>
      <c r="C12" s="324"/>
      <c r="D12" s="45"/>
      <c r="E12" s="46"/>
      <c r="F12" s="47"/>
      <c r="G12" s="47"/>
      <c r="H12" s="44"/>
      <c r="I12" s="44"/>
      <c r="J12" s="44"/>
      <c r="K12" s="44"/>
      <c r="L12" s="44"/>
      <c r="M12" s="44"/>
      <c r="N12" s="44"/>
      <c r="O12" s="44"/>
      <c r="P12" s="44"/>
      <c r="Q12" s="44"/>
      <c r="R12" s="44"/>
      <c r="S12" s="95"/>
    </row>
    <row r="13" spans="1:19" ht="12.75">
      <c r="A13" s="322" t="s">
        <v>74</v>
      </c>
      <c r="B13" s="323"/>
      <c r="C13" s="323"/>
      <c r="D13" s="48"/>
      <c r="E13" s="49"/>
      <c r="F13" s="48"/>
      <c r="G13" s="49"/>
      <c r="H13" s="50"/>
      <c r="I13" s="50"/>
      <c r="J13" s="50"/>
      <c r="K13" s="50"/>
      <c r="L13" s="50"/>
      <c r="M13" s="50"/>
      <c r="N13" s="50"/>
      <c r="O13" s="50"/>
      <c r="P13" s="50"/>
      <c r="Q13" s="50"/>
      <c r="R13" s="50"/>
      <c r="S13" s="96"/>
    </row>
    <row r="14" spans="1:19" ht="12.75">
      <c r="A14" s="322" t="s">
        <v>75</v>
      </c>
      <c r="B14" s="323"/>
      <c r="C14" s="323"/>
      <c r="D14" s="48"/>
      <c r="E14" s="49"/>
      <c r="F14" s="48"/>
      <c r="G14" s="49"/>
      <c r="H14" s="50"/>
      <c r="I14" s="50"/>
      <c r="J14" s="50"/>
      <c r="K14" s="50"/>
      <c r="L14" s="50"/>
      <c r="M14" s="50"/>
      <c r="N14" s="50"/>
      <c r="O14" s="50"/>
      <c r="P14" s="50"/>
      <c r="Q14" s="50"/>
      <c r="R14" s="50"/>
      <c r="S14" s="96"/>
    </row>
    <row r="15" spans="1:19" ht="12.75">
      <c r="A15" s="322" t="s">
        <v>76</v>
      </c>
      <c r="B15" s="323"/>
      <c r="C15" s="323"/>
      <c r="D15" s="48"/>
      <c r="E15" s="49"/>
      <c r="F15" s="48"/>
      <c r="G15" s="49"/>
      <c r="H15" s="50"/>
      <c r="I15" s="50"/>
      <c r="J15" s="50"/>
      <c r="K15" s="50"/>
      <c r="L15" s="50"/>
      <c r="M15" s="50"/>
      <c r="N15" s="50"/>
      <c r="O15" s="50"/>
      <c r="P15" s="50"/>
      <c r="Q15" s="50"/>
      <c r="R15" s="50"/>
      <c r="S15" s="96"/>
    </row>
    <row r="16" spans="1:19" ht="12.75">
      <c r="A16" s="322" t="s">
        <v>77</v>
      </c>
      <c r="B16" s="323"/>
      <c r="C16" s="323"/>
      <c r="D16" s="48"/>
      <c r="E16" s="49"/>
      <c r="F16" s="48"/>
      <c r="G16" s="49"/>
      <c r="H16" s="50"/>
      <c r="I16" s="50"/>
      <c r="J16" s="50"/>
      <c r="K16" s="50"/>
      <c r="L16" s="50"/>
      <c r="M16" s="50"/>
      <c r="N16" s="50"/>
      <c r="O16" s="50"/>
      <c r="P16" s="50"/>
      <c r="Q16" s="50"/>
      <c r="R16" s="50"/>
      <c r="S16" s="96"/>
    </row>
    <row r="17" spans="1:19" ht="13.5" thickBot="1">
      <c r="A17" s="306" t="s">
        <v>29</v>
      </c>
      <c r="B17" s="307"/>
      <c r="C17" s="307"/>
      <c r="D17" s="307"/>
      <c r="E17" s="307"/>
      <c r="F17" s="308"/>
      <c r="G17" s="61">
        <f>SUM(G12:G16)</f>
        <v>0</v>
      </c>
      <c r="H17" s="97"/>
      <c r="I17" s="97"/>
      <c r="J17" s="97"/>
      <c r="K17" s="97"/>
      <c r="L17" s="97"/>
      <c r="M17" s="97"/>
      <c r="N17" s="97"/>
      <c r="O17" s="97"/>
      <c r="P17" s="97"/>
      <c r="Q17" s="97"/>
      <c r="R17" s="97"/>
      <c r="S17" s="98"/>
    </row>
    <row r="18" spans="1:19" ht="18.75" customHeight="1">
      <c r="A18" s="331" t="s">
        <v>153</v>
      </c>
      <c r="B18" s="332"/>
      <c r="C18" s="332"/>
      <c r="D18" s="332"/>
      <c r="E18" s="332"/>
      <c r="F18" s="332"/>
      <c r="G18" s="332"/>
      <c r="H18" s="51"/>
      <c r="I18" s="51"/>
      <c r="J18" s="51"/>
      <c r="K18" s="51"/>
      <c r="L18" s="51"/>
      <c r="M18" s="51"/>
      <c r="N18" s="51"/>
      <c r="O18" s="51"/>
      <c r="P18" s="51"/>
      <c r="Q18" s="51"/>
      <c r="R18" s="51"/>
      <c r="S18" s="52"/>
    </row>
    <row r="19" spans="1:19" s="7" customFormat="1" ht="11.25" customHeight="1">
      <c r="A19" s="381" t="s">
        <v>151</v>
      </c>
      <c r="B19" s="292" t="s">
        <v>16</v>
      </c>
      <c r="C19" s="292" t="s">
        <v>152</v>
      </c>
      <c r="D19" s="293" t="s">
        <v>17</v>
      </c>
      <c r="E19" s="293" t="s">
        <v>18</v>
      </c>
      <c r="F19" s="292" t="s">
        <v>19</v>
      </c>
      <c r="G19" s="293" t="s">
        <v>20</v>
      </c>
      <c r="H19" s="297" t="s">
        <v>21</v>
      </c>
      <c r="I19" s="298"/>
      <c r="J19" s="298"/>
      <c r="K19" s="298"/>
      <c r="L19" s="298"/>
      <c r="M19" s="298"/>
      <c r="N19" s="298"/>
      <c r="O19" s="298"/>
      <c r="P19" s="298"/>
      <c r="Q19" s="298"/>
      <c r="R19" s="298"/>
      <c r="S19" s="299"/>
    </row>
    <row r="20" spans="1:19" s="8" customFormat="1" ht="8.25">
      <c r="A20" s="381"/>
      <c r="B20" s="292"/>
      <c r="C20" s="292"/>
      <c r="D20" s="293"/>
      <c r="E20" s="293"/>
      <c r="F20" s="292"/>
      <c r="G20" s="293"/>
      <c r="H20" s="53" t="s">
        <v>22</v>
      </c>
      <c r="I20" s="53" t="s">
        <v>58</v>
      </c>
      <c r="J20" s="53" t="s">
        <v>23</v>
      </c>
      <c r="K20" s="53" t="s">
        <v>24</v>
      </c>
      <c r="L20" s="53" t="s">
        <v>25</v>
      </c>
      <c r="M20" s="53" t="s">
        <v>26</v>
      </c>
      <c r="N20" s="53" t="s">
        <v>27</v>
      </c>
      <c r="O20" s="53" t="s">
        <v>28</v>
      </c>
      <c r="P20" s="53" t="s">
        <v>54</v>
      </c>
      <c r="Q20" s="53" t="s">
        <v>55</v>
      </c>
      <c r="R20" s="53" t="s">
        <v>56</v>
      </c>
      <c r="S20" s="54" t="s">
        <v>57</v>
      </c>
    </row>
    <row r="21" spans="1:19" ht="153">
      <c r="A21" s="179" t="s">
        <v>228</v>
      </c>
      <c r="B21" s="180" t="s">
        <v>229</v>
      </c>
      <c r="C21" s="181" t="s">
        <v>230</v>
      </c>
      <c r="D21" s="56">
        <v>1</v>
      </c>
      <c r="E21" s="49">
        <v>4175600</v>
      </c>
      <c r="F21" s="182">
        <v>5</v>
      </c>
      <c r="G21" s="49">
        <f>E21*F21</f>
        <v>20878000</v>
      </c>
      <c r="H21" s="57"/>
      <c r="I21" s="57"/>
      <c r="J21" s="57"/>
      <c r="K21" s="57"/>
      <c r="L21" s="57"/>
      <c r="M21" s="57"/>
      <c r="N21" s="57"/>
      <c r="O21" s="57"/>
      <c r="P21" s="57"/>
      <c r="Q21" s="57"/>
      <c r="R21" s="57"/>
      <c r="S21" s="58"/>
    </row>
    <row r="22" spans="1:19" ht="12.75">
      <c r="A22" s="59"/>
      <c r="B22" s="142"/>
      <c r="C22" s="60"/>
      <c r="D22" s="56"/>
      <c r="E22" s="49">
        <f>+G21*0.004</f>
        <v>83512</v>
      </c>
      <c r="F22" s="48"/>
      <c r="G22" s="49">
        <f>+E22</f>
        <v>83512</v>
      </c>
      <c r="H22" s="57"/>
      <c r="I22" s="57"/>
      <c r="J22" s="57"/>
      <c r="K22" s="57"/>
      <c r="L22" s="57"/>
      <c r="M22" s="57"/>
      <c r="N22" s="57"/>
      <c r="O22" s="57"/>
      <c r="P22" s="57"/>
      <c r="Q22" s="57"/>
      <c r="R22" s="57"/>
      <c r="S22" s="58"/>
    </row>
    <row r="23" spans="1:19" ht="12.75">
      <c r="A23" s="55"/>
      <c r="B23" s="141"/>
      <c r="C23" s="45"/>
      <c r="D23" s="56"/>
      <c r="E23" s="49"/>
      <c r="F23" s="48"/>
      <c r="G23" s="49">
        <f>(D23*E23*F23)+(D23*E23*F23)*0.004</f>
        <v>0</v>
      </c>
      <c r="H23" s="57"/>
      <c r="I23" s="57"/>
      <c r="J23" s="57"/>
      <c r="K23" s="57"/>
      <c r="L23" s="57"/>
      <c r="M23" s="57"/>
      <c r="N23" s="57"/>
      <c r="O23" s="57"/>
      <c r="P23" s="57"/>
      <c r="Q23" s="57"/>
      <c r="R23" s="57"/>
      <c r="S23" s="58"/>
    </row>
    <row r="24" spans="1:19" ht="12.75">
      <c r="A24" s="55"/>
      <c r="B24" s="141"/>
      <c r="C24" s="45"/>
      <c r="D24" s="56"/>
      <c r="E24" s="49"/>
      <c r="F24" s="48"/>
      <c r="G24" s="49">
        <f>(D24*E24*F24)+(D24*E24*F24)*0.004</f>
        <v>0</v>
      </c>
      <c r="H24" s="57"/>
      <c r="I24" s="57"/>
      <c r="J24" s="57"/>
      <c r="K24" s="57"/>
      <c r="L24" s="57"/>
      <c r="M24" s="57"/>
      <c r="N24" s="57"/>
      <c r="O24" s="57"/>
      <c r="P24" s="57"/>
      <c r="Q24" s="57"/>
      <c r="R24" s="57"/>
      <c r="S24" s="58"/>
    </row>
    <row r="25" spans="1:19" ht="13.5" thickBot="1">
      <c r="A25" s="306" t="s">
        <v>29</v>
      </c>
      <c r="B25" s="307"/>
      <c r="C25" s="307"/>
      <c r="D25" s="307"/>
      <c r="E25" s="307"/>
      <c r="F25" s="308"/>
      <c r="G25" s="61">
        <f>SUM(G21:G24)</f>
        <v>20961512</v>
      </c>
      <c r="H25" s="319"/>
      <c r="I25" s="320"/>
      <c r="J25" s="320"/>
      <c r="K25" s="320"/>
      <c r="L25" s="320"/>
      <c r="M25" s="320"/>
      <c r="N25" s="320"/>
      <c r="O25" s="320"/>
      <c r="P25" s="320"/>
      <c r="Q25" s="320"/>
      <c r="R25" s="320"/>
      <c r="S25" s="325"/>
    </row>
    <row r="26" spans="1:19" s="4" customFormat="1" ht="18" customHeight="1" thickBot="1">
      <c r="A26" s="331" t="s">
        <v>30</v>
      </c>
      <c r="B26" s="332"/>
      <c r="C26" s="332"/>
      <c r="D26" s="332"/>
      <c r="E26" s="332"/>
      <c r="F26" s="332"/>
      <c r="G26" s="332"/>
      <c r="H26" s="62"/>
      <c r="I26" s="62"/>
      <c r="J26" s="62"/>
      <c r="K26" s="62"/>
      <c r="L26" s="62"/>
      <c r="M26" s="62"/>
      <c r="N26" s="62"/>
      <c r="O26" s="62"/>
      <c r="P26" s="62"/>
      <c r="Q26" s="62"/>
      <c r="R26" s="62"/>
      <c r="S26" s="63"/>
    </row>
    <row r="27" spans="1:19" s="9" customFormat="1" ht="16.5" customHeight="1">
      <c r="A27" s="311" t="s">
        <v>31</v>
      </c>
      <c r="B27" s="312"/>
      <c r="C27" s="313"/>
      <c r="D27" s="303" t="s">
        <v>32</v>
      </c>
      <c r="E27" s="309" t="s">
        <v>17</v>
      </c>
      <c r="F27" s="329" t="s">
        <v>33</v>
      </c>
      <c r="G27" s="303" t="s">
        <v>20</v>
      </c>
      <c r="H27" s="297" t="s">
        <v>21</v>
      </c>
      <c r="I27" s="298"/>
      <c r="J27" s="298"/>
      <c r="K27" s="298"/>
      <c r="L27" s="298"/>
      <c r="M27" s="298"/>
      <c r="N27" s="298"/>
      <c r="O27" s="298"/>
      <c r="P27" s="298"/>
      <c r="Q27" s="298"/>
      <c r="R27" s="298"/>
      <c r="S27" s="299"/>
    </row>
    <row r="28" spans="1:19" s="7" customFormat="1" ht="14.25" customHeight="1">
      <c r="A28" s="314"/>
      <c r="B28" s="315"/>
      <c r="C28" s="316"/>
      <c r="D28" s="263"/>
      <c r="E28" s="310"/>
      <c r="F28" s="330"/>
      <c r="G28" s="263"/>
      <c r="H28" s="53" t="s">
        <v>22</v>
      </c>
      <c r="I28" s="53" t="s">
        <v>58</v>
      </c>
      <c r="J28" s="53" t="s">
        <v>23</v>
      </c>
      <c r="K28" s="53" t="s">
        <v>24</v>
      </c>
      <c r="L28" s="53" t="s">
        <v>25</v>
      </c>
      <c r="M28" s="53" t="s">
        <v>26</v>
      </c>
      <c r="N28" s="53" t="s">
        <v>27</v>
      </c>
      <c r="O28" s="53" t="s">
        <v>28</v>
      </c>
      <c r="P28" s="53" t="s">
        <v>54</v>
      </c>
      <c r="Q28" s="53" t="s">
        <v>55</v>
      </c>
      <c r="R28" s="53" t="s">
        <v>56</v>
      </c>
      <c r="S28" s="54" t="s">
        <v>57</v>
      </c>
    </row>
    <row r="29" spans="1:19" s="8" customFormat="1" ht="12.75" customHeight="1">
      <c r="A29" s="158" t="s">
        <v>200</v>
      </c>
      <c r="D29" s="64"/>
      <c r="E29" s="64"/>
      <c r="F29" s="49">
        <v>8229308</v>
      </c>
      <c r="G29" s="49">
        <v>8229308</v>
      </c>
      <c r="H29" s="53"/>
      <c r="I29" s="53"/>
      <c r="J29" s="53"/>
      <c r="K29" s="53"/>
      <c r="L29" s="53"/>
      <c r="M29" s="53"/>
      <c r="N29" s="53"/>
      <c r="O29" s="53"/>
      <c r="P29" s="53"/>
      <c r="Q29" s="53"/>
      <c r="R29" s="159"/>
      <c r="S29" s="54"/>
    </row>
    <row r="30" spans="1:19" s="8" customFormat="1" ht="12.75" customHeight="1">
      <c r="A30" s="289" t="s">
        <v>226</v>
      </c>
      <c r="B30" s="265"/>
      <c r="C30" s="265"/>
      <c r="D30" s="65"/>
      <c r="E30" s="65"/>
      <c r="F30" s="49">
        <v>37843846</v>
      </c>
      <c r="G30" s="49">
        <v>37843846</v>
      </c>
      <c r="H30" s="53"/>
      <c r="I30" s="53"/>
      <c r="J30" s="53"/>
      <c r="K30" s="53"/>
      <c r="L30" s="53"/>
      <c r="M30" s="53"/>
      <c r="N30" s="53"/>
      <c r="O30" s="53"/>
      <c r="P30" s="53"/>
      <c r="Q30" s="53"/>
      <c r="R30" s="53"/>
      <c r="S30" s="54"/>
    </row>
    <row r="31" spans="1:19" s="8" customFormat="1" ht="12.75" customHeight="1">
      <c r="A31" s="317" t="s">
        <v>203</v>
      </c>
      <c r="B31" s="318"/>
      <c r="C31" s="318"/>
      <c r="D31" s="65"/>
      <c r="E31" s="65"/>
      <c r="F31" s="46"/>
      <c r="G31" s="49">
        <f>(G29+G30)*4/1000</f>
        <v>184292.616</v>
      </c>
      <c r="H31" s="53"/>
      <c r="I31" s="53"/>
      <c r="J31" s="53"/>
      <c r="K31" s="53"/>
      <c r="L31" s="53"/>
      <c r="M31" s="53"/>
      <c r="N31" s="53"/>
      <c r="O31" s="53"/>
      <c r="P31" s="53"/>
      <c r="Q31" s="53"/>
      <c r="R31" s="53"/>
      <c r="S31" s="54"/>
    </row>
    <row r="32" spans="1:19" s="8" customFormat="1" ht="12.75" customHeight="1">
      <c r="A32" s="66"/>
      <c r="B32" s="133"/>
      <c r="C32" s="67"/>
      <c r="D32" s="65"/>
      <c r="E32" s="65"/>
      <c r="F32" s="46"/>
      <c r="G32" s="49">
        <f>+D32*E32*F32</f>
        <v>0</v>
      </c>
      <c r="H32" s="53"/>
      <c r="I32" s="53"/>
      <c r="J32" s="53"/>
      <c r="K32" s="53"/>
      <c r="L32" s="53"/>
      <c r="M32" s="53"/>
      <c r="N32" s="53"/>
      <c r="O32" s="53"/>
      <c r="P32" s="53"/>
      <c r="Q32" s="53"/>
      <c r="R32" s="53"/>
      <c r="S32" s="54"/>
    </row>
    <row r="33" spans="1:19" ht="12.75" customHeight="1" thickBot="1">
      <c r="A33" s="306" t="s">
        <v>29</v>
      </c>
      <c r="B33" s="307"/>
      <c r="C33" s="307"/>
      <c r="D33" s="307"/>
      <c r="E33" s="307"/>
      <c r="F33" s="308"/>
      <c r="G33" s="61">
        <f>SUM(G29:G32)</f>
        <v>46257446.616</v>
      </c>
      <c r="H33" s="68"/>
      <c r="I33" s="69"/>
      <c r="J33" s="69"/>
      <c r="K33" s="69"/>
      <c r="L33" s="69"/>
      <c r="M33" s="69"/>
      <c r="N33" s="70"/>
      <c r="O33" s="71"/>
      <c r="P33" s="71"/>
      <c r="Q33" s="71"/>
      <c r="R33" s="71"/>
      <c r="S33" s="72"/>
    </row>
    <row r="34" spans="1:19" s="4" customFormat="1" ht="18.75" customHeight="1" thickBot="1">
      <c r="A34" s="352" t="s">
        <v>34</v>
      </c>
      <c r="B34" s="353"/>
      <c r="C34" s="353"/>
      <c r="D34" s="353"/>
      <c r="E34" s="353"/>
      <c r="F34" s="353"/>
      <c r="G34" s="353"/>
      <c r="H34" s="319"/>
      <c r="I34" s="320"/>
      <c r="J34" s="320"/>
      <c r="K34" s="320"/>
      <c r="L34" s="320"/>
      <c r="M34" s="320"/>
      <c r="N34" s="320"/>
      <c r="O34" s="62"/>
      <c r="P34" s="62"/>
      <c r="Q34" s="62"/>
      <c r="R34" s="62"/>
      <c r="S34" s="63"/>
    </row>
    <row r="35" spans="1:19" s="4" customFormat="1" ht="12.75">
      <c r="A35" s="73"/>
      <c r="B35" s="143"/>
      <c r="C35" s="74"/>
      <c r="D35" s="75"/>
      <c r="E35" s="76"/>
      <c r="F35" s="77"/>
      <c r="G35" s="76"/>
      <c r="H35" s="78"/>
      <c r="I35" s="78"/>
      <c r="J35" s="78"/>
      <c r="K35" s="78"/>
      <c r="L35" s="78"/>
      <c r="M35" s="78"/>
      <c r="N35" s="78"/>
      <c r="O35" s="78"/>
      <c r="P35" s="78"/>
      <c r="Q35" s="78"/>
      <c r="R35" s="78"/>
      <c r="S35" s="79"/>
    </row>
    <row r="36" spans="1:19" s="7" customFormat="1" ht="15.75" customHeight="1">
      <c r="A36" s="311" t="s">
        <v>31</v>
      </c>
      <c r="B36" s="312"/>
      <c r="C36" s="313"/>
      <c r="D36" s="303" t="s">
        <v>32</v>
      </c>
      <c r="E36" s="309" t="s">
        <v>17</v>
      </c>
      <c r="F36" s="329" t="s">
        <v>33</v>
      </c>
      <c r="G36" s="303" t="s">
        <v>20</v>
      </c>
      <c r="H36" s="297" t="s">
        <v>21</v>
      </c>
      <c r="I36" s="298"/>
      <c r="J36" s="298"/>
      <c r="K36" s="298"/>
      <c r="L36" s="298"/>
      <c r="M36" s="298"/>
      <c r="N36" s="298"/>
      <c r="O36" s="298"/>
      <c r="P36" s="298"/>
      <c r="Q36" s="298"/>
      <c r="R36" s="298"/>
      <c r="S36" s="299"/>
    </row>
    <row r="37" spans="1:19" s="8" customFormat="1" ht="13.5" customHeight="1">
      <c r="A37" s="314"/>
      <c r="B37" s="315"/>
      <c r="C37" s="316"/>
      <c r="D37" s="263"/>
      <c r="E37" s="310"/>
      <c r="F37" s="330"/>
      <c r="G37" s="263"/>
      <c r="H37" s="53" t="s">
        <v>22</v>
      </c>
      <c r="I37" s="53" t="s">
        <v>58</v>
      </c>
      <c r="J37" s="53" t="s">
        <v>23</v>
      </c>
      <c r="K37" s="53" t="s">
        <v>24</v>
      </c>
      <c r="L37" s="53" t="s">
        <v>25</v>
      </c>
      <c r="M37" s="53" t="s">
        <v>26</v>
      </c>
      <c r="N37" s="53" t="s">
        <v>27</v>
      </c>
      <c r="O37" s="53" t="s">
        <v>28</v>
      </c>
      <c r="P37" s="53" t="s">
        <v>54</v>
      </c>
      <c r="Q37" s="53" t="s">
        <v>55</v>
      </c>
      <c r="R37" s="53" t="s">
        <v>56</v>
      </c>
      <c r="S37" s="54" t="s">
        <v>57</v>
      </c>
    </row>
    <row r="38" spans="1:19" ht="12.75">
      <c r="A38" s="384" t="s">
        <v>201</v>
      </c>
      <c r="B38" s="385"/>
      <c r="C38" s="385"/>
      <c r="D38" s="56"/>
      <c r="E38" s="49">
        <v>1</v>
      </c>
      <c r="F38" s="49">
        <v>7068094</v>
      </c>
      <c r="G38" s="49">
        <v>7068094</v>
      </c>
      <c r="H38" s="57"/>
      <c r="I38" s="57"/>
      <c r="J38" s="57"/>
      <c r="K38" s="57"/>
      <c r="L38" s="57"/>
      <c r="M38" s="57"/>
      <c r="N38" s="57"/>
      <c r="O38" s="57"/>
      <c r="P38" s="57"/>
      <c r="Q38" s="57"/>
      <c r="R38" s="57"/>
      <c r="S38" s="58"/>
    </row>
    <row r="39" spans="4:19" ht="12.75">
      <c r="D39" s="56"/>
      <c r="E39" s="49"/>
      <c r="F39" s="48"/>
      <c r="G39" s="49">
        <f>+D39*E39*F39</f>
        <v>0</v>
      </c>
      <c r="H39" s="57"/>
      <c r="I39" s="57"/>
      <c r="J39" s="57"/>
      <c r="K39" s="57"/>
      <c r="L39" s="57"/>
      <c r="M39" s="57"/>
      <c r="N39" s="57"/>
      <c r="O39" s="57"/>
      <c r="P39" s="57"/>
      <c r="Q39" s="57"/>
      <c r="R39" s="57"/>
      <c r="S39" s="58"/>
    </row>
    <row r="40" spans="1:19" ht="12.75">
      <c r="A40" s="323"/>
      <c r="B40" s="323"/>
      <c r="C40" s="324"/>
      <c r="D40" s="56"/>
      <c r="E40" s="49"/>
      <c r="F40" s="48"/>
      <c r="G40" s="49">
        <f>+D40*E40*F40</f>
        <v>0</v>
      </c>
      <c r="H40" s="57"/>
      <c r="I40" s="57"/>
      <c r="J40" s="57"/>
      <c r="K40" s="57"/>
      <c r="L40" s="57"/>
      <c r="M40" s="57"/>
      <c r="N40" s="57"/>
      <c r="O40" s="57"/>
      <c r="P40" s="57"/>
      <c r="Q40" s="57"/>
      <c r="R40" s="57"/>
      <c r="S40" s="58"/>
    </row>
    <row r="41" spans="1:19" ht="12.75">
      <c r="A41" s="354" t="s">
        <v>202</v>
      </c>
      <c r="B41" s="354"/>
      <c r="C41" s="291"/>
      <c r="D41" s="56"/>
      <c r="E41" s="49"/>
      <c r="F41" s="48"/>
      <c r="G41" s="49">
        <f>G38*4/1000</f>
        <v>28272.376</v>
      </c>
      <c r="H41" s="57"/>
      <c r="I41" s="57"/>
      <c r="J41" s="57"/>
      <c r="K41" s="57"/>
      <c r="L41" s="57"/>
      <c r="M41" s="57"/>
      <c r="N41" s="57"/>
      <c r="O41" s="57"/>
      <c r="P41" s="57"/>
      <c r="Q41" s="57"/>
      <c r="R41" s="57"/>
      <c r="S41" s="58"/>
    </row>
    <row r="42" spans="1:19" ht="13.5" thickBot="1">
      <c r="A42" s="306" t="s">
        <v>29</v>
      </c>
      <c r="B42" s="307"/>
      <c r="C42" s="307"/>
      <c r="D42" s="307"/>
      <c r="E42" s="307"/>
      <c r="F42" s="308"/>
      <c r="G42" s="80">
        <f>SUM(G38:G41)</f>
        <v>7096366.376</v>
      </c>
      <c r="H42" s="326"/>
      <c r="I42" s="327"/>
      <c r="J42" s="327"/>
      <c r="K42" s="327"/>
      <c r="L42" s="327"/>
      <c r="M42" s="327"/>
      <c r="N42" s="327"/>
      <c r="O42" s="327"/>
      <c r="P42" s="327"/>
      <c r="Q42" s="327"/>
      <c r="R42" s="327"/>
      <c r="S42" s="328"/>
    </row>
    <row r="43" spans="1:19" ht="21" customHeight="1" thickBot="1">
      <c r="A43" s="81" t="s">
        <v>37</v>
      </c>
      <c r="B43" s="144"/>
      <c r="C43" s="82"/>
      <c r="D43" s="83"/>
      <c r="E43" s="84"/>
      <c r="F43" s="85"/>
      <c r="G43" s="84"/>
      <c r="H43" s="62"/>
      <c r="I43" s="62"/>
      <c r="J43" s="62"/>
      <c r="K43" s="62"/>
      <c r="L43" s="62"/>
      <c r="M43" s="62"/>
      <c r="N43" s="62"/>
      <c r="O43" s="62"/>
      <c r="P43" s="62"/>
      <c r="Q43" s="62"/>
      <c r="R43" s="62"/>
      <c r="S43" s="63"/>
    </row>
    <row r="44" spans="1:19" s="7" customFormat="1" ht="16.5" customHeight="1">
      <c r="A44" s="363" t="s">
        <v>15</v>
      </c>
      <c r="B44" s="364"/>
      <c r="C44" s="365"/>
      <c r="D44" s="292" t="s">
        <v>35</v>
      </c>
      <c r="E44" s="383" t="s">
        <v>17</v>
      </c>
      <c r="F44" s="329" t="s">
        <v>33</v>
      </c>
      <c r="G44" s="303" t="s">
        <v>20</v>
      </c>
      <c r="H44" s="300" t="s">
        <v>21</v>
      </c>
      <c r="I44" s="301"/>
      <c r="J44" s="301"/>
      <c r="K44" s="301"/>
      <c r="L44" s="301"/>
      <c r="M44" s="301"/>
      <c r="N44" s="301"/>
      <c r="O44" s="301"/>
      <c r="P44" s="301"/>
      <c r="Q44" s="301"/>
      <c r="R44" s="301"/>
      <c r="S44" s="302"/>
    </row>
    <row r="45" spans="1:19" s="8" customFormat="1" ht="13.5" customHeight="1">
      <c r="A45" s="343"/>
      <c r="B45" s="344"/>
      <c r="C45" s="366"/>
      <c r="D45" s="292"/>
      <c r="E45" s="330"/>
      <c r="F45" s="330"/>
      <c r="G45" s="263"/>
      <c r="H45" s="53" t="s">
        <v>22</v>
      </c>
      <c r="I45" s="53" t="s">
        <v>58</v>
      </c>
      <c r="J45" s="53" t="s">
        <v>23</v>
      </c>
      <c r="K45" s="53" t="s">
        <v>24</v>
      </c>
      <c r="L45" s="53" t="s">
        <v>25</v>
      </c>
      <c r="M45" s="53" t="s">
        <v>26</v>
      </c>
      <c r="N45" s="53" t="s">
        <v>27</v>
      </c>
      <c r="O45" s="53" t="s">
        <v>28</v>
      </c>
      <c r="P45" s="53" t="s">
        <v>54</v>
      </c>
      <c r="Q45" s="53" t="s">
        <v>55</v>
      </c>
      <c r="R45" s="53" t="s">
        <v>56</v>
      </c>
      <c r="S45" s="54" t="s">
        <v>57</v>
      </c>
    </row>
    <row r="46" spans="1:19" ht="12.75">
      <c r="A46" s="343"/>
      <c r="B46" s="344"/>
      <c r="C46" s="366"/>
      <c r="D46" s="56"/>
      <c r="E46" s="49"/>
      <c r="F46" s="48"/>
      <c r="G46" s="49">
        <f>+D46*E46*F46</f>
        <v>0</v>
      </c>
      <c r="H46" s="57"/>
      <c r="I46" s="57"/>
      <c r="J46" s="57"/>
      <c r="K46" s="57"/>
      <c r="L46" s="57"/>
      <c r="M46" s="57"/>
      <c r="N46" s="57"/>
      <c r="O46" s="57"/>
      <c r="P46" s="57"/>
      <c r="Q46" s="57"/>
      <c r="R46" s="57"/>
      <c r="S46" s="58"/>
    </row>
    <row r="47" spans="1:19" ht="12.75">
      <c r="A47" s="294"/>
      <c r="B47" s="295"/>
      <c r="C47" s="296"/>
      <c r="D47" s="56"/>
      <c r="E47" s="49"/>
      <c r="F47" s="48"/>
      <c r="G47" s="49">
        <f>+D47*E47*F47</f>
        <v>0</v>
      </c>
      <c r="H47" s="57"/>
      <c r="I47" s="57"/>
      <c r="J47" s="57"/>
      <c r="K47" s="57"/>
      <c r="L47" s="57"/>
      <c r="M47" s="57"/>
      <c r="N47" s="57"/>
      <c r="O47" s="57"/>
      <c r="P47" s="57"/>
      <c r="Q47" s="57"/>
      <c r="R47" s="57"/>
      <c r="S47" s="58"/>
    </row>
    <row r="48" spans="1:19" ht="12.75">
      <c r="A48" s="294"/>
      <c r="B48" s="295"/>
      <c r="C48" s="296"/>
      <c r="D48" s="56"/>
      <c r="E48" s="49"/>
      <c r="F48" s="48"/>
      <c r="G48" s="49">
        <f>+D48*E48*F48</f>
        <v>0</v>
      </c>
      <c r="H48" s="57"/>
      <c r="I48" s="57"/>
      <c r="J48" s="57"/>
      <c r="K48" s="57"/>
      <c r="L48" s="57"/>
      <c r="M48" s="57"/>
      <c r="N48" s="57"/>
      <c r="O48" s="57"/>
      <c r="P48" s="57"/>
      <c r="Q48" s="57"/>
      <c r="R48" s="57"/>
      <c r="S48" s="58"/>
    </row>
    <row r="49" spans="1:19" ht="12.75">
      <c r="A49" s="86"/>
      <c r="B49" s="145"/>
      <c r="C49" s="87"/>
      <c r="D49" s="56"/>
      <c r="E49" s="49"/>
      <c r="F49" s="48"/>
      <c r="G49" s="49">
        <f>+D49*E49*F49</f>
        <v>0</v>
      </c>
      <c r="H49" s="57"/>
      <c r="I49" s="57"/>
      <c r="J49" s="57"/>
      <c r="K49" s="57"/>
      <c r="L49" s="57"/>
      <c r="M49" s="57"/>
      <c r="N49" s="57"/>
      <c r="O49" s="57"/>
      <c r="P49" s="57"/>
      <c r="Q49" s="57"/>
      <c r="R49" s="57"/>
      <c r="S49" s="58"/>
    </row>
    <row r="50" spans="1:19" ht="13.5" thickBot="1">
      <c r="A50" s="306" t="s">
        <v>29</v>
      </c>
      <c r="B50" s="307"/>
      <c r="C50" s="307"/>
      <c r="D50" s="307"/>
      <c r="E50" s="307"/>
      <c r="F50" s="308"/>
      <c r="G50" s="80">
        <f>SUM(G46:G49)</f>
        <v>0</v>
      </c>
      <c r="H50" s="319"/>
      <c r="I50" s="320"/>
      <c r="J50" s="320"/>
      <c r="K50" s="320"/>
      <c r="L50" s="320"/>
      <c r="M50" s="320"/>
      <c r="N50" s="320"/>
      <c r="O50" s="320"/>
      <c r="P50" s="320"/>
      <c r="Q50" s="320"/>
      <c r="R50" s="320"/>
      <c r="S50" s="325"/>
    </row>
    <row r="51" spans="1:19" ht="21.75" customHeight="1" thickBot="1">
      <c r="A51" s="81" t="s">
        <v>38</v>
      </c>
      <c r="B51" s="144"/>
      <c r="C51" s="82"/>
      <c r="D51" s="83"/>
      <c r="E51" s="84"/>
      <c r="F51" s="85"/>
      <c r="G51" s="84"/>
      <c r="H51" s="62"/>
      <c r="I51" s="62"/>
      <c r="J51" s="62"/>
      <c r="K51" s="62"/>
      <c r="L51" s="62"/>
      <c r="M51" s="62"/>
      <c r="N51" s="62"/>
      <c r="O51" s="62"/>
      <c r="P51" s="62"/>
      <c r="Q51" s="62"/>
      <c r="R51" s="62"/>
      <c r="S51" s="63"/>
    </row>
    <row r="52" spans="1:19" s="7" customFormat="1" ht="12.75" customHeight="1">
      <c r="A52" s="381" t="s">
        <v>15</v>
      </c>
      <c r="B52" s="132"/>
      <c r="C52" s="292" t="s">
        <v>39</v>
      </c>
      <c r="D52" s="304" t="s">
        <v>40</v>
      </c>
      <c r="E52" s="382" t="s">
        <v>41</v>
      </c>
      <c r="F52" s="292" t="s">
        <v>42</v>
      </c>
      <c r="G52" s="303" t="s">
        <v>20</v>
      </c>
      <c r="H52" s="300" t="s">
        <v>21</v>
      </c>
      <c r="I52" s="301"/>
      <c r="J52" s="301"/>
      <c r="K52" s="301"/>
      <c r="L52" s="301"/>
      <c r="M52" s="301"/>
      <c r="N52" s="301"/>
      <c r="O52" s="301"/>
      <c r="P52" s="301"/>
      <c r="Q52" s="301"/>
      <c r="R52" s="301"/>
      <c r="S52" s="302"/>
    </row>
    <row r="53" spans="1:19" s="8" customFormat="1" ht="13.5" customHeight="1">
      <c r="A53" s="381"/>
      <c r="B53" s="132"/>
      <c r="C53" s="292"/>
      <c r="D53" s="305"/>
      <c r="E53" s="382"/>
      <c r="F53" s="292"/>
      <c r="G53" s="263"/>
      <c r="H53" s="53" t="s">
        <v>22</v>
      </c>
      <c r="I53" s="53" t="s">
        <v>58</v>
      </c>
      <c r="J53" s="53" t="s">
        <v>23</v>
      </c>
      <c r="K53" s="53" t="s">
        <v>24</v>
      </c>
      <c r="L53" s="53" t="s">
        <v>25</v>
      </c>
      <c r="M53" s="53" t="s">
        <v>26</v>
      </c>
      <c r="N53" s="53" t="s">
        <v>27</v>
      </c>
      <c r="O53" s="53" t="s">
        <v>28</v>
      </c>
      <c r="P53" s="53" t="s">
        <v>54</v>
      </c>
      <c r="Q53" s="53" t="s">
        <v>55</v>
      </c>
      <c r="R53" s="53" t="s">
        <v>56</v>
      </c>
      <c r="S53" s="54" t="s">
        <v>57</v>
      </c>
    </row>
    <row r="54" spans="1:19" ht="12.75">
      <c r="A54" s="55"/>
      <c r="B54" s="141"/>
      <c r="C54" s="48"/>
      <c r="D54" s="56"/>
      <c r="E54" s="49"/>
      <c r="F54" s="48"/>
      <c r="G54" s="175"/>
      <c r="H54" s="57"/>
      <c r="I54" s="57"/>
      <c r="J54" s="57"/>
      <c r="K54" s="57"/>
      <c r="L54" s="57"/>
      <c r="M54" s="57"/>
      <c r="N54" s="57"/>
      <c r="O54" s="57"/>
      <c r="P54" s="57"/>
      <c r="Q54" s="57"/>
      <c r="R54" s="57"/>
      <c r="S54" s="58"/>
    </row>
    <row r="55" spans="1:19" ht="12.75">
      <c r="A55" s="55"/>
      <c r="B55" s="141"/>
      <c r="C55" s="48"/>
      <c r="D55" s="56"/>
      <c r="E55" s="49"/>
      <c r="F55" s="48"/>
      <c r="G55" s="49">
        <f>G54*4/1000</f>
        <v>0</v>
      </c>
      <c r="H55" s="57"/>
      <c r="I55" s="57"/>
      <c r="J55" s="57"/>
      <c r="K55" s="57"/>
      <c r="L55" s="57"/>
      <c r="M55" s="57"/>
      <c r="N55" s="57"/>
      <c r="O55" s="57"/>
      <c r="P55" s="57"/>
      <c r="Q55" s="57"/>
      <c r="R55" s="57"/>
      <c r="S55" s="58"/>
    </row>
    <row r="56" spans="1:19" ht="12.75">
      <c r="A56" s="55"/>
      <c r="B56" s="141"/>
      <c r="C56" s="48"/>
      <c r="D56" s="56"/>
      <c r="E56" s="49"/>
      <c r="F56" s="48"/>
      <c r="G56" s="49">
        <f>+D56+E56</f>
        <v>0</v>
      </c>
      <c r="H56" s="57"/>
      <c r="I56" s="57"/>
      <c r="J56" s="57"/>
      <c r="K56" s="57"/>
      <c r="L56" s="57"/>
      <c r="M56" s="57"/>
      <c r="N56" s="57"/>
      <c r="O56" s="57"/>
      <c r="P56" s="57"/>
      <c r="Q56" s="57"/>
      <c r="R56" s="57"/>
      <c r="S56" s="58"/>
    </row>
    <row r="57" spans="1:19" ht="12.75">
      <c r="A57" s="55"/>
      <c r="B57" s="141"/>
      <c r="C57" s="48"/>
      <c r="D57" s="56"/>
      <c r="E57" s="49"/>
      <c r="F57" s="48"/>
      <c r="G57" s="49">
        <f>+D57+E57</f>
        <v>0</v>
      </c>
      <c r="H57" s="57"/>
      <c r="I57" s="57"/>
      <c r="J57" s="57"/>
      <c r="K57" s="57"/>
      <c r="L57" s="57"/>
      <c r="M57" s="57"/>
      <c r="N57" s="57"/>
      <c r="O57" s="57"/>
      <c r="P57" s="57"/>
      <c r="Q57" s="57"/>
      <c r="R57" s="57"/>
      <c r="S57" s="58"/>
    </row>
    <row r="58" spans="1:19" ht="13.5" thickBot="1">
      <c r="A58" s="306" t="s">
        <v>29</v>
      </c>
      <c r="B58" s="307"/>
      <c r="C58" s="307"/>
      <c r="D58" s="307"/>
      <c r="E58" s="307"/>
      <c r="F58" s="308"/>
      <c r="G58" s="88">
        <f>SUM(G54:G57)</f>
        <v>0</v>
      </c>
      <c r="H58" s="319"/>
      <c r="I58" s="320"/>
      <c r="J58" s="320"/>
      <c r="K58" s="320"/>
      <c r="L58" s="320"/>
      <c r="M58" s="320"/>
      <c r="N58" s="320"/>
      <c r="O58" s="320"/>
      <c r="P58" s="320"/>
      <c r="Q58" s="320"/>
      <c r="R58" s="320"/>
      <c r="S58" s="325"/>
    </row>
    <row r="59" spans="1:19" ht="22.5" customHeight="1" thickBot="1">
      <c r="A59" s="81" t="s">
        <v>43</v>
      </c>
      <c r="B59" s="144"/>
      <c r="C59" s="82"/>
      <c r="D59" s="83"/>
      <c r="E59" s="84"/>
      <c r="F59" s="85"/>
      <c r="G59" s="84"/>
      <c r="H59" s="62"/>
      <c r="I59" s="62"/>
      <c r="J59" s="62"/>
      <c r="K59" s="62"/>
      <c r="L59" s="62"/>
      <c r="M59" s="62"/>
      <c r="N59" s="62"/>
      <c r="O59" s="62"/>
      <c r="P59" s="62"/>
      <c r="Q59" s="62"/>
      <c r="R59" s="62"/>
      <c r="S59" s="63"/>
    </row>
    <row r="60" spans="1:19" s="7" customFormat="1" ht="12.75" customHeight="1">
      <c r="A60" s="363" t="s">
        <v>15</v>
      </c>
      <c r="B60" s="364"/>
      <c r="C60" s="364"/>
      <c r="D60" s="364"/>
      <c r="E60" s="365"/>
      <c r="F60" s="292" t="s">
        <v>39</v>
      </c>
      <c r="G60" s="293" t="s">
        <v>36</v>
      </c>
      <c r="H60" s="300" t="s">
        <v>21</v>
      </c>
      <c r="I60" s="301"/>
      <c r="J60" s="301"/>
      <c r="K60" s="301"/>
      <c r="L60" s="301"/>
      <c r="M60" s="301"/>
      <c r="N60" s="301"/>
      <c r="O60" s="301"/>
      <c r="P60" s="301"/>
      <c r="Q60" s="301"/>
      <c r="R60" s="301"/>
      <c r="S60" s="302"/>
    </row>
    <row r="61" spans="1:19" s="8" customFormat="1" ht="13.5" customHeight="1">
      <c r="A61" s="343"/>
      <c r="B61" s="344"/>
      <c r="C61" s="344"/>
      <c r="D61" s="344"/>
      <c r="E61" s="366"/>
      <c r="F61" s="292"/>
      <c r="G61" s="293"/>
      <c r="H61" s="53" t="s">
        <v>22</v>
      </c>
      <c r="I61" s="53" t="s">
        <v>58</v>
      </c>
      <c r="J61" s="53" t="s">
        <v>23</v>
      </c>
      <c r="K61" s="53" t="s">
        <v>24</v>
      </c>
      <c r="L61" s="53" t="s">
        <v>25</v>
      </c>
      <c r="M61" s="53" t="s">
        <v>26</v>
      </c>
      <c r="N61" s="53" t="s">
        <v>27</v>
      </c>
      <c r="O61" s="53" t="s">
        <v>28</v>
      </c>
      <c r="P61" s="53" t="s">
        <v>54</v>
      </c>
      <c r="Q61" s="53" t="s">
        <v>55</v>
      </c>
      <c r="R61" s="53" t="s">
        <v>56</v>
      </c>
      <c r="S61" s="54" t="s">
        <v>57</v>
      </c>
    </row>
    <row r="62" spans="1:19" ht="12.75">
      <c r="A62" s="322"/>
      <c r="B62" s="323"/>
      <c r="C62" s="323"/>
      <c r="D62" s="323"/>
      <c r="E62" s="324"/>
      <c r="F62" s="48"/>
      <c r="G62" s="49"/>
      <c r="H62" s="57"/>
      <c r="I62" s="57"/>
      <c r="J62" s="57"/>
      <c r="K62" s="57"/>
      <c r="L62" s="57"/>
      <c r="M62" s="57"/>
      <c r="N62" s="57"/>
      <c r="O62" s="57"/>
      <c r="P62" s="57"/>
      <c r="Q62" s="57"/>
      <c r="R62" s="57"/>
      <c r="S62" s="58"/>
    </row>
    <row r="63" spans="1:19" ht="12.75">
      <c r="A63" s="322"/>
      <c r="B63" s="323"/>
      <c r="C63" s="323"/>
      <c r="D63" s="323"/>
      <c r="E63" s="324"/>
      <c r="F63" s="48"/>
      <c r="G63" s="49"/>
      <c r="H63" s="57"/>
      <c r="I63" s="57"/>
      <c r="J63" s="57"/>
      <c r="K63" s="57"/>
      <c r="L63" s="57"/>
      <c r="M63" s="57"/>
      <c r="N63" s="57"/>
      <c r="O63" s="57"/>
      <c r="P63" s="57"/>
      <c r="Q63" s="57"/>
      <c r="R63" s="57"/>
      <c r="S63" s="58"/>
    </row>
    <row r="64" spans="1:19" ht="12.75">
      <c r="A64" s="322"/>
      <c r="B64" s="323"/>
      <c r="C64" s="323"/>
      <c r="D64" s="323"/>
      <c r="E64" s="324"/>
      <c r="F64" s="48"/>
      <c r="G64" s="49"/>
      <c r="H64" s="57"/>
      <c r="I64" s="57"/>
      <c r="J64" s="57"/>
      <c r="K64" s="57"/>
      <c r="L64" s="57"/>
      <c r="M64" s="57"/>
      <c r="N64" s="57"/>
      <c r="O64" s="57"/>
      <c r="P64" s="57"/>
      <c r="Q64" s="57"/>
      <c r="R64" s="57"/>
      <c r="S64" s="58"/>
    </row>
    <row r="65" spans="1:19" ht="12.75">
      <c r="A65" s="322"/>
      <c r="B65" s="323"/>
      <c r="C65" s="323"/>
      <c r="D65" s="323"/>
      <c r="E65" s="324"/>
      <c r="F65" s="48"/>
      <c r="G65" s="49"/>
      <c r="H65" s="57"/>
      <c r="I65" s="57"/>
      <c r="J65" s="57"/>
      <c r="K65" s="57"/>
      <c r="L65" s="57"/>
      <c r="M65" s="57"/>
      <c r="N65" s="57"/>
      <c r="O65" s="57"/>
      <c r="P65" s="57"/>
      <c r="Q65" s="57"/>
      <c r="R65" s="57"/>
      <c r="S65" s="58"/>
    </row>
    <row r="66" spans="1:19" ht="13.5" thickBot="1">
      <c r="A66" s="306" t="s">
        <v>29</v>
      </c>
      <c r="B66" s="307"/>
      <c r="C66" s="307"/>
      <c r="D66" s="307"/>
      <c r="E66" s="307"/>
      <c r="F66" s="308"/>
      <c r="G66" s="88">
        <f>SUM(G62:G65)</f>
        <v>0</v>
      </c>
      <c r="H66" s="319"/>
      <c r="I66" s="320"/>
      <c r="J66" s="320"/>
      <c r="K66" s="320"/>
      <c r="L66" s="320"/>
      <c r="M66" s="320"/>
      <c r="N66" s="320"/>
      <c r="O66" s="320"/>
      <c r="P66" s="320"/>
      <c r="Q66" s="320"/>
      <c r="R66" s="320"/>
      <c r="S66" s="325"/>
    </row>
    <row r="67" spans="1:19" s="4" customFormat="1" ht="19.5" customHeight="1" thickBot="1">
      <c r="A67" s="81" t="s">
        <v>44</v>
      </c>
      <c r="B67" s="144"/>
      <c r="C67" s="82"/>
      <c r="D67" s="83"/>
      <c r="E67" s="84"/>
      <c r="F67" s="85"/>
      <c r="G67" s="84"/>
      <c r="H67" s="62"/>
      <c r="I67" s="62"/>
      <c r="J67" s="62"/>
      <c r="K67" s="62"/>
      <c r="L67" s="62"/>
      <c r="M67" s="62"/>
      <c r="N67" s="62"/>
      <c r="O67" s="62"/>
      <c r="P67" s="62"/>
      <c r="Q67" s="62"/>
      <c r="R67" s="62"/>
      <c r="S67" s="63"/>
    </row>
    <row r="68" spans="1:19" s="7" customFormat="1" ht="12.75" customHeight="1">
      <c r="A68" s="363" t="s">
        <v>15</v>
      </c>
      <c r="B68" s="364"/>
      <c r="C68" s="365"/>
      <c r="D68" s="292" t="s">
        <v>35</v>
      </c>
      <c r="E68" s="383" t="s">
        <v>17</v>
      </c>
      <c r="F68" s="329" t="s">
        <v>33</v>
      </c>
      <c r="G68" s="303" t="s">
        <v>20</v>
      </c>
      <c r="H68" s="300" t="s">
        <v>21</v>
      </c>
      <c r="I68" s="301"/>
      <c r="J68" s="301"/>
      <c r="K68" s="301"/>
      <c r="L68" s="301"/>
      <c r="M68" s="301"/>
      <c r="N68" s="301"/>
      <c r="O68" s="301"/>
      <c r="P68" s="301"/>
      <c r="Q68" s="301"/>
      <c r="R68" s="301"/>
      <c r="S68" s="302"/>
    </row>
    <row r="69" spans="1:19" s="8" customFormat="1" ht="13.5" customHeight="1">
      <c r="A69" s="343"/>
      <c r="B69" s="344"/>
      <c r="C69" s="366"/>
      <c r="D69" s="292"/>
      <c r="E69" s="330"/>
      <c r="F69" s="330"/>
      <c r="G69" s="263"/>
      <c r="H69" s="53" t="s">
        <v>22</v>
      </c>
      <c r="I69" s="53" t="s">
        <v>58</v>
      </c>
      <c r="J69" s="53" t="s">
        <v>23</v>
      </c>
      <c r="K69" s="53" t="s">
        <v>24</v>
      </c>
      <c r="L69" s="53" t="s">
        <v>25</v>
      </c>
      <c r="M69" s="53" t="s">
        <v>26</v>
      </c>
      <c r="N69" s="53" t="s">
        <v>27</v>
      </c>
      <c r="O69" s="53" t="s">
        <v>28</v>
      </c>
      <c r="P69" s="53" t="s">
        <v>54</v>
      </c>
      <c r="Q69" s="53" t="s">
        <v>55</v>
      </c>
      <c r="R69" s="53" t="s">
        <v>56</v>
      </c>
      <c r="S69" s="54" t="s">
        <v>57</v>
      </c>
    </row>
    <row r="70" spans="1:19" ht="12.75">
      <c r="A70" s="322"/>
      <c r="B70" s="323"/>
      <c r="C70" s="324"/>
      <c r="D70" s="56"/>
      <c r="E70" s="49"/>
      <c r="F70" s="48"/>
      <c r="G70" s="49">
        <f>+D70*E70*F70</f>
        <v>0</v>
      </c>
      <c r="H70" s="57"/>
      <c r="I70" s="57"/>
      <c r="J70" s="57"/>
      <c r="K70" s="57"/>
      <c r="L70" s="57"/>
      <c r="M70" s="57"/>
      <c r="N70" s="57"/>
      <c r="O70" s="57"/>
      <c r="P70" s="57"/>
      <c r="Q70" s="57"/>
      <c r="R70" s="57"/>
      <c r="S70" s="58"/>
    </row>
    <row r="71" spans="1:19" ht="12.75">
      <c r="A71" s="322"/>
      <c r="B71" s="323"/>
      <c r="C71" s="324"/>
      <c r="D71" s="56"/>
      <c r="E71" s="49"/>
      <c r="F71" s="48"/>
      <c r="G71" s="49">
        <f>+D71*E71*F71</f>
        <v>0</v>
      </c>
      <c r="H71" s="57"/>
      <c r="I71" s="57"/>
      <c r="J71" s="57"/>
      <c r="K71" s="57"/>
      <c r="L71" s="57"/>
      <c r="M71" s="57"/>
      <c r="N71" s="57"/>
      <c r="O71" s="57"/>
      <c r="P71" s="57"/>
      <c r="Q71" s="57"/>
      <c r="R71" s="57"/>
      <c r="S71" s="58"/>
    </row>
    <row r="72" spans="1:19" ht="12.75">
      <c r="A72" s="322"/>
      <c r="B72" s="323"/>
      <c r="C72" s="324"/>
      <c r="D72" s="56"/>
      <c r="E72" s="49"/>
      <c r="F72" s="48"/>
      <c r="G72" s="49">
        <f>+D72*E72*F72</f>
        <v>0</v>
      </c>
      <c r="H72" s="57"/>
      <c r="I72" s="57"/>
      <c r="J72" s="57"/>
      <c r="K72" s="57"/>
      <c r="L72" s="57"/>
      <c r="M72" s="57"/>
      <c r="N72" s="57"/>
      <c r="O72" s="57"/>
      <c r="P72" s="57"/>
      <c r="Q72" s="57"/>
      <c r="R72" s="57"/>
      <c r="S72" s="58"/>
    </row>
    <row r="73" spans="1:19" ht="12.75">
      <c r="A73" s="322"/>
      <c r="B73" s="323"/>
      <c r="C73" s="324"/>
      <c r="D73" s="56"/>
      <c r="E73" s="49"/>
      <c r="F73" s="48"/>
      <c r="G73" s="49">
        <f>+D73*E73*F73</f>
        <v>0</v>
      </c>
      <c r="H73" s="57"/>
      <c r="I73" s="57"/>
      <c r="J73" s="57"/>
      <c r="K73" s="57"/>
      <c r="L73" s="57"/>
      <c r="M73" s="57"/>
      <c r="N73" s="57"/>
      <c r="O73" s="57"/>
      <c r="P73" s="57"/>
      <c r="Q73" s="57"/>
      <c r="R73" s="57"/>
      <c r="S73" s="58"/>
    </row>
    <row r="74" spans="1:19" ht="13.5" thickBot="1">
      <c r="A74" s="306" t="s">
        <v>29</v>
      </c>
      <c r="B74" s="307"/>
      <c r="C74" s="307"/>
      <c r="D74" s="307"/>
      <c r="E74" s="307"/>
      <c r="F74" s="308"/>
      <c r="G74" s="80">
        <f>SUM(G71:G73)</f>
        <v>0</v>
      </c>
      <c r="H74" s="319"/>
      <c r="I74" s="320"/>
      <c r="J74" s="320"/>
      <c r="K74" s="320"/>
      <c r="L74" s="320"/>
      <c r="M74" s="320"/>
      <c r="N74" s="320"/>
      <c r="O74" s="320"/>
      <c r="P74" s="320"/>
      <c r="Q74" s="320"/>
      <c r="R74" s="320"/>
      <c r="S74" s="325"/>
    </row>
    <row r="75" spans="1:19" ht="18" customHeight="1" thickBot="1">
      <c r="A75" s="81" t="s">
        <v>86</v>
      </c>
      <c r="B75" s="144"/>
      <c r="C75" s="82"/>
      <c r="D75" s="83"/>
      <c r="E75" s="84"/>
      <c r="F75" s="85"/>
      <c r="G75" s="84"/>
      <c r="H75" s="62"/>
      <c r="I75" s="62"/>
      <c r="J75" s="62"/>
      <c r="K75" s="62"/>
      <c r="L75" s="62"/>
      <c r="M75" s="62"/>
      <c r="N75" s="62"/>
      <c r="O75" s="62"/>
      <c r="P75" s="62"/>
      <c r="Q75" s="62"/>
      <c r="R75" s="62"/>
      <c r="S75" s="63"/>
    </row>
    <row r="76" spans="1:19" ht="12.75">
      <c r="A76" s="363" t="s">
        <v>15</v>
      </c>
      <c r="B76" s="364"/>
      <c r="C76" s="365"/>
      <c r="D76" s="292" t="s">
        <v>35</v>
      </c>
      <c r="E76" s="383" t="s">
        <v>17</v>
      </c>
      <c r="F76" s="329" t="s">
        <v>33</v>
      </c>
      <c r="G76" s="303" t="s">
        <v>20</v>
      </c>
      <c r="H76" s="300" t="s">
        <v>21</v>
      </c>
      <c r="I76" s="301"/>
      <c r="J76" s="301"/>
      <c r="K76" s="301"/>
      <c r="L76" s="301"/>
      <c r="M76" s="301"/>
      <c r="N76" s="301"/>
      <c r="O76" s="301"/>
      <c r="P76" s="301"/>
      <c r="Q76" s="301"/>
      <c r="R76" s="301"/>
      <c r="S76" s="302"/>
    </row>
    <row r="77" spans="1:19" ht="16.5">
      <c r="A77" s="343"/>
      <c r="B77" s="344"/>
      <c r="C77" s="366"/>
      <c r="D77" s="292"/>
      <c r="E77" s="330"/>
      <c r="F77" s="330"/>
      <c r="G77" s="263"/>
      <c r="H77" s="53" t="s">
        <v>22</v>
      </c>
      <c r="I77" s="53" t="s">
        <v>58</v>
      </c>
      <c r="J77" s="53" t="s">
        <v>23</v>
      </c>
      <c r="K77" s="53" t="s">
        <v>24</v>
      </c>
      <c r="L77" s="53" t="s">
        <v>25</v>
      </c>
      <c r="M77" s="53" t="s">
        <v>26</v>
      </c>
      <c r="N77" s="53" t="s">
        <v>27</v>
      </c>
      <c r="O77" s="53" t="s">
        <v>28</v>
      </c>
      <c r="P77" s="53" t="s">
        <v>54</v>
      </c>
      <c r="Q77" s="53" t="s">
        <v>55</v>
      </c>
      <c r="R77" s="53" t="s">
        <v>56</v>
      </c>
      <c r="S77" s="53" t="s">
        <v>57</v>
      </c>
    </row>
    <row r="78" spans="1:19" ht="12.75">
      <c r="A78" s="388" t="s">
        <v>88</v>
      </c>
      <c r="B78" s="354"/>
      <c r="C78" s="291"/>
      <c r="D78" s="56"/>
      <c r="E78" s="49"/>
      <c r="F78" s="164"/>
      <c r="G78" s="165">
        <v>1003000</v>
      </c>
      <c r="H78" s="57"/>
      <c r="I78" s="57"/>
      <c r="J78" s="57"/>
      <c r="K78" s="57"/>
      <c r="L78" s="57"/>
      <c r="M78" s="57"/>
      <c r="N78" s="57"/>
      <c r="O78" s="57"/>
      <c r="P78" s="57"/>
      <c r="Q78" s="57"/>
      <c r="R78" s="57"/>
      <c r="S78" s="57"/>
    </row>
    <row r="79" spans="1:19" ht="12.75">
      <c r="A79" s="388" t="s">
        <v>107</v>
      </c>
      <c r="B79" s="354"/>
      <c r="C79" s="291"/>
      <c r="D79" s="56"/>
      <c r="E79" s="49"/>
      <c r="F79" s="164"/>
      <c r="G79" s="165"/>
      <c r="H79" s="57"/>
      <c r="I79" s="57"/>
      <c r="J79" s="57"/>
      <c r="K79" s="57"/>
      <c r="L79" s="57"/>
      <c r="M79" s="57"/>
      <c r="N79" s="57"/>
      <c r="O79" s="57"/>
      <c r="P79" s="57"/>
      <c r="Q79" s="57"/>
      <c r="R79" s="57"/>
      <c r="S79" s="57"/>
    </row>
    <row r="80" spans="1:19" ht="12.75">
      <c r="A80" s="388" t="s">
        <v>108</v>
      </c>
      <c r="B80" s="354"/>
      <c r="C80" s="291"/>
      <c r="D80" s="56"/>
      <c r="E80" s="49"/>
      <c r="F80" s="164"/>
      <c r="G80" s="165">
        <v>51981626</v>
      </c>
      <c r="H80" s="57"/>
      <c r="I80" s="57"/>
      <c r="J80" s="57"/>
      <c r="K80" s="57"/>
      <c r="L80" s="57"/>
      <c r="M80" s="57"/>
      <c r="N80" s="57"/>
      <c r="O80" s="57"/>
      <c r="P80" s="57"/>
      <c r="Q80" s="57"/>
      <c r="R80" s="57"/>
      <c r="S80" s="57"/>
    </row>
    <row r="81" spans="1:19" ht="12.75">
      <c r="A81" s="289" t="s">
        <v>109</v>
      </c>
      <c r="B81" s="290"/>
      <c r="C81" s="291"/>
      <c r="D81" s="56"/>
      <c r="E81" s="49"/>
      <c r="F81" s="164"/>
      <c r="G81" s="165">
        <v>528000</v>
      </c>
      <c r="H81" s="57"/>
      <c r="I81" s="57"/>
      <c r="J81" s="57"/>
      <c r="K81" s="57"/>
      <c r="L81" s="57"/>
      <c r="M81" s="57"/>
      <c r="N81" s="57"/>
      <c r="O81" s="57"/>
      <c r="P81" s="57"/>
      <c r="Q81" s="57"/>
      <c r="R81" s="57"/>
      <c r="S81" s="57"/>
    </row>
    <row r="82" spans="1:19" ht="12.75">
      <c r="A82" s="289" t="s">
        <v>106</v>
      </c>
      <c r="B82" s="290"/>
      <c r="C82" s="291"/>
      <c r="D82" s="56"/>
      <c r="E82" s="49"/>
      <c r="F82" s="164"/>
      <c r="G82" s="165"/>
      <c r="H82" s="57"/>
      <c r="I82" s="57"/>
      <c r="J82" s="57"/>
      <c r="K82" s="57"/>
      <c r="L82" s="57"/>
      <c r="M82" s="57"/>
      <c r="N82" s="57"/>
      <c r="O82" s="57"/>
      <c r="P82" s="57"/>
      <c r="Q82" s="57"/>
      <c r="R82" s="57"/>
      <c r="S82" s="57"/>
    </row>
    <row r="83" spans="1:19" ht="12.75">
      <c r="A83" s="389" t="s">
        <v>29</v>
      </c>
      <c r="B83" s="390"/>
      <c r="C83" s="390"/>
      <c r="D83" s="390"/>
      <c r="E83" s="390"/>
      <c r="F83" s="391"/>
      <c r="G83" s="80">
        <f>SUM(G78:G82)</f>
        <v>53512626</v>
      </c>
      <c r="H83" s="392"/>
      <c r="I83" s="393"/>
      <c r="J83" s="393"/>
      <c r="K83" s="393"/>
      <c r="L83" s="393"/>
      <c r="M83" s="393"/>
      <c r="N83" s="393"/>
      <c r="O83" s="393"/>
      <c r="P83" s="393"/>
      <c r="Q83" s="393"/>
      <c r="R83" s="393"/>
      <c r="S83" s="394"/>
    </row>
    <row r="84" spans="1:19" ht="12.75">
      <c r="A84" s="386" t="s">
        <v>87</v>
      </c>
      <c r="B84" s="386"/>
      <c r="C84" s="386"/>
      <c r="D84" s="386"/>
      <c r="E84" s="386"/>
      <c r="F84" s="386"/>
      <c r="G84" s="49">
        <f>G25+G33+G42+G50+G58+G66+G74</f>
        <v>74315324.992</v>
      </c>
      <c r="H84" s="326"/>
      <c r="I84" s="327"/>
      <c r="J84" s="327"/>
      <c r="K84" s="327"/>
      <c r="L84" s="327"/>
      <c r="M84" s="327"/>
      <c r="N84" s="327"/>
      <c r="O84" s="327"/>
      <c r="P84" s="327"/>
      <c r="Q84" s="327"/>
      <c r="R84" s="327"/>
      <c r="S84" s="387"/>
    </row>
    <row r="85" spans="1:19" ht="12.75">
      <c r="A85" s="89"/>
      <c r="B85" s="89"/>
      <c r="C85" s="89"/>
      <c r="D85" s="90"/>
      <c r="E85" s="91"/>
      <c r="F85" s="92"/>
      <c r="G85" s="91"/>
      <c r="H85" s="93"/>
      <c r="I85" s="93"/>
      <c r="J85" s="93"/>
      <c r="K85" s="93"/>
      <c r="L85" s="93"/>
      <c r="M85" s="93"/>
      <c r="N85" s="93"/>
      <c r="O85" s="93"/>
      <c r="P85" s="93"/>
      <c r="Q85" s="93"/>
      <c r="R85" s="93"/>
      <c r="S85" s="93"/>
    </row>
  </sheetData>
  <sheetProtection/>
  <mergeCells count="114">
    <mergeCell ref="G76:G77"/>
    <mergeCell ref="H76:S76"/>
    <mergeCell ref="A84:F84"/>
    <mergeCell ref="H84:S84"/>
    <mergeCell ref="A78:C78"/>
    <mergeCell ref="A79:C79"/>
    <mergeCell ref="A80:C80"/>
    <mergeCell ref="A82:C82"/>
    <mergeCell ref="A83:F83"/>
    <mergeCell ref="H83:S83"/>
    <mergeCell ref="A76:C77"/>
    <mergeCell ref="D76:D77"/>
    <mergeCell ref="E76:E77"/>
    <mergeCell ref="F76:F77"/>
    <mergeCell ref="A66:F66"/>
    <mergeCell ref="F68:F69"/>
    <mergeCell ref="D68:D69"/>
    <mergeCell ref="E68:E69"/>
    <mergeCell ref="A70:C70"/>
    <mergeCell ref="A63:E63"/>
    <mergeCell ref="A40:C40"/>
    <mergeCell ref="F36:F37"/>
    <mergeCell ref="D36:D37"/>
    <mergeCell ref="D19:D20"/>
    <mergeCell ref="A19:A20"/>
    <mergeCell ref="E44:E45"/>
    <mergeCell ref="A27:C28"/>
    <mergeCell ref="A38:C38"/>
    <mergeCell ref="A30:C30"/>
    <mergeCell ref="H58:S58"/>
    <mergeCell ref="A46:C46"/>
    <mergeCell ref="H50:S50"/>
    <mergeCell ref="H44:S44"/>
    <mergeCell ref="A64:E64"/>
    <mergeCell ref="A52:A53"/>
    <mergeCell ref="A62:E62"/>
    <mergeCell ref="A60:E61"/>
    <mergeCell ref="D44:D45"/>
    <mergeCell ref="E52:E53"/>
    <mergeCell ref="P3:S3"/>
    <mergeCell ref="A5:S6"/>
    <mergeCell ref="C1:K2"/>
    <mergeCell ref="A74:F74"/>
    <mergeCell ref="A71:C71"/>
    <mergeCell ref="H68:S68"/>
    <mergeCell ref="A73:C73"/>
    <mergeCell ref="A72:C72"/>
    <mergeCell ref="A68:C69"/>
    <mergeCell ref="H74:S74"/>
    <mergeCell ref="C3:K4"/>
    <mergeCell ref="H52:S52"/>
    <mergeCell ref="A58:F58"/>
    <mergeCell ref="A65:E65"/>
    <mergeCell ref="G10:G11"/>
    <mergeCell ref="G68:G69"/>
    <mergeCell ref="A9:G9"/>
    <mergeCell ref="H66:S66"/>
    <mergeCell ref="A48:C48"/>
    <mergeCell ref="A44:C45"/>
    <mergeCell ref="A16:C16"/>
    <mergeCell ref="A42:F42"/>
    <mergeCell ref="A34:G34"/>
    <mergeCell ref="C19:C20"/>
    <mergeCell ref="D27:D28"/>
    <mergeCell ref="A41:C41"/>
    <mergeCell ref="L4:O4"/>
    <mergeCell ref="P4:S4"/>
    <mergeCell ref="E10:E11"/>
    <mergeCell ref="A18:G18"/>
    <mergeCell ref="A1:A4"/>
    <mergeCell ref="A10:C11"/>
    <mergeCell ref="L1:S1"/>
    <mergeCell ref="L2:S2"/>
    <mergeCell ref="L3:O3"/>
    <mergeCell ref="A13:C13"/>
    <mergeCell ref="H42:S42"/>
    <mergeCell ref="F44:F45"/>
    <mergeCell ref="E19:E20"/>
    <mergeCell ref="F19:F20"/>
    <mergeCell ref="G19:G20"/>
    <mergeCell ref="E36:E37"/>
    <mergeCell ref="F27:F28"/>
    <mergeCell ref="A26:G26"/>
    <mergeCell ref="H19:S19"/>
    <mergeCell ref="A7:S8"/>
    <mergeCell ref="A12:C12"/>
    <mergeCell ref="H25:S25"/>
    <mergeCell ref="D10:D11"/>
    <mergeCell ref="F10:F11"/>
    <mergeCell ref="A17:F17"/>
    <mergeCell ref="A25:F25"/>
    <mergeCell ref="B19:B20"/>
    <mergeCell ref="A14:C14"/>
    <mergeCell ref="A15:C15"/>
    <mergeCell ref="G52:G53"/>
    <mergeCell ref="F52:F53"/>
    <mergeCell ref="A50:F50"/>
    <mergeCell ref="H36:S36"/>
    <mergeCell ref="G27:G28"/>
    <mergeCell ref="E27:E28"/>
    <mergeCell ref="A36:C37"/>
    <mergeCell ref="A33:F33"/>
    <mergeCell ref="A31:C31"/>
    <mergeCell ref="H34:N34"/>
    <mergeCell ref="A81:C81"/>
    <mergeCell ref="F60:F61"/>
    <mergeCell ref="G60:G61"/>
    <mergeCell ref="A47:C47"/>
    <mergeCell ref="C52:C53"/>
    <mergeCell ref="H27:S27"/>
    <mergeCell ref="H60:S60"/>
    <mergeCell ref="G44:G45"/>
    <mergeCell ref="G36:G37"/>
    <mergeCell ref="D52:D53"/>
  </mergeCells>
  <printOptions horizontalCentered="1" verticalCentered="1"/>
  <pageMargins left="0" right="0" top="0" bottom="0" header="0" footer="0"/>
  <pageSetup horizontalDpi="600" verticalDpi="600" orientation="landscape" paperSize="122" scale="67" r:id="rId4"/>
  <rowBreaks count="1" manualBreakCount="1">
    <brk id="42"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4">
      <selection activeCell="E23" sqref="E23"/>
    </sheetView>
  </sheetViews>
  <sheetFormatPr defaultColWidth="11.421875" defaultRowHeight="12.75"/>
  <cols>
    <col min="1" max="1" width="21.421875" style="14" customWidth="1"/>
    <col min="2" max="2" width="18.8515625" style="14" customWidth="1"/>
    <col min="3" max="3" width="17.57421875" style="14" customWidth="1"/>
    <col min="4" max="4" width="16.28125" style="14" customWidth="1"/>
    <col min="5" max="5" width="10.7109375" style="14" customWidth="1"/>
    <col min="6" max="6" width="13.7109375" style="19" customWidth="1"/>
    <col min="7" max="7" width="17.00390625" style="20" customWidth="1"/>
    <col min="8" max="16384" width="11.421875" style="14" customWidth="1"/>
  </cols>
  <sheetData>
    <row r="1" spans="1:7" ht="26.25" customHeight="1">
      <c r="A1" s="400"/>
      <c r="B1" s="404" t="s">
        <v>49</v>
      </c>
      <c r="C1" s="404"/>
      <c r="D1" s="404"/>
      <c r="E1" s="404"/>
      <c r="F1" s="403" t="s">
        <v>92</v>
      </c>
      <c r="G1" s="403"/>
    </row>
    <row r="2" spans="1:7" ht="26.25" customHeight="1">
      <c r="A2" s="401"/>
      <c r="B2" s="404"/>
      <c r="C2" s="404"/>
      <c r="D2" s="404"/>
      <c r="E2" s="404"/>
      <c r="F2" s="403" t="s">
        <v>51</v>
      </c>
      <c r="G2" s="403"/>
    </row>
    <row r="3" spans="1:13" s="1" customFormat="1" ht="26.25" customHeight="1">
      <c r="A3" s="401"/>
      <c r="B3" s="249" t="s">
        <v>50</v>
      </c>
      <c r="C3" s="249"/>
      <c r="D3" s="249"/>
      <c r="E3" s="249"/>
      <c r="F3" s="123" t="s">
        <v>52</v>
      </c>
      <c r="G3" s="123" t="s">
        <v>66</v>
      </c>
      <c r="H3" s="5"/>
      <c r="I3" s="5"/>
      <c r="J3" s="5"/>
      <c r="K3" s="5"/>
      <c r="L3" s="5"/>
      <c r="M3" s="5"/>
    </row>
    <row r="4" spans="1:13" s="1" customFormat="1" ht="26.25" customHeight="1">
      <c r="A4" s="402"/>
      <c r="B4" s="249"/>
      <c r="C4" s="249"/>
      <c r="D4" s="249"/>
      <c r="E4" s="249"/>
      <c r="F4" s="123" t="str">
        <f>+'POA H.B.'!L4</f>
        <v>Versión 2</v>
      </c>
      <c r="G4" s="125">
        <f>+'POA H.B.'!P4</f>
        <v>44015</v>
      </c>
      <c r="H4" s="5"/>
      <c r="I4" s="5"/>
      <c r="J4" s="5"/>
      <c r="K4" s="5"/>
      <c r="L4" s="5"/>
      <c r="M4" s="5"/>
    </row>
    <row r="5" spans="1:13" s="1" customFormat="1" ht="21" customHeight="1">
      <c r="A5" s="405" t="s">
        <v>53</v>
      </c>
      <c r="B5" s="405"/>
      <c r="C5" s="405"/>
      <c r="D5" s="405"/>
      <c r="E5" s="405"/>
      <c r="F5" s="405"/>
      <c r="G5" s="405"/>
      <c r="H5" s="5"/>
      <c r="I5" s="5"/>
      <c r="J5" s="5"/>
      <c r="K5" s="5"/>
      <c r="L5" s="5"/>
      <c r="M5" s="5"/>
    </row>
    <row r="6" spans="1:7" ht="28.5" customHeight="1">
      <c r="A6" s="406" t="s">
        <v>172</v>
      </c>
      <c r="B6" s="407"/>
      <c r="C6" s="407"/>
      <c r="D6" s="407"/>
      <c r="E6" s="407"/>
      <c r="F6" s="407"/>
      <c r="G6" s="408"/>
    </row>
    <row r="7" spans="1:7" ht="55.5" customHeight="1">
      <c r="A7" s="21" t="s">
        <v>69</v>
      </c>
      <c r="B7" s="409" t="s">
        <v>68</v>
      </c>
      <c r="C7" s="410"/>
      <c r="D7" s="22" t="s">
        <v>35</v>
      </c>
      <c r="E7" s="23" t="s">
        <v>48</v>
      </c>
      <c r="F7" s="24" t="s">
        <v>173</v>
      </c>
      <c r="G7" s="23" t="s">
        <v>70</v>
      </c>
    </row>
    <row r="8" spans="1:7" ht="35.25" customHeight="1">
      <c r="A8" s="167">
        <v>101010002</v>
      </c>
      <c r="B8" s="411" t="s">
        <v>204</v>
      </c>
      <c r="C8" s="412"/>
      <c r="D8" s="168" t="s">
        <v>205</v>
      </c>
      <c r="E8" s="161" t="s">
        <v>214</v>
      </c>
      <c r="F8" s="162">
        <v>3336</v>
      </c>
      <c r="G8" s="163">
        <f>+E8*F8</f>
        <v>6672</v>
      </c>
    </row>
    <row r="9" spans="1:7" ht="27.75" customHeight="1">
      <c r="A9" s="170">
        <v>101010060</v>
      </c>
      <c r="B9" s="398" t="s">
        <v>207</v>
      </c>
      <c r="C9" s="399"/>
      <c r="D9" s="168" t="s">
        <v>32</v>
      </c>
      <c r="E9" s="161" t="s">
        <v>223</v>
      </c>
      <c r="F9" s="162">
        <v>6191</v>
      </c>
      <c r="G9" s="163">
        <f aca="true" t="shared" si="0" ref="G9:G19">+E9*F9</f>
        <v>30955</v>
      </c>
    </row>
    <row r="10" spans="1:7" ht="27.75" customHeight="1">
      <c r="A10" s="167">
        <v>101010076</v>
      </c>
      <c r="B10" s="398" t="s">
        <v>208</v>
      </c>
      <c r="C10" s="399"/>
      <c r="D10" s="169" t="s">
        <v>32</v>
      </c>
      <c r="E10" s="161" t="s">
        <v>225</v>
      </c>
      <c r="F10" s="162">
        <v>5660</v>
      </c>
      <c r="G10" s="163">
        <f t="shared" si="0"/>
        <v>141500</v>
      </c>
    </row>
    <row r="11" spans="1:7" ht="27.75" customHeight="1">
      <c r="A11" s="167">
        <v>101010057</v>
      </c>
      <c r="B11" s="398" t="s">
        <v>209</v>
      </c>
      <c r="C11" s="399"/>
      <c r="D11" s="168" t="s">
        <v>32</v>
      </c>
      <c r="E11" s="161" t="s">
        <v>210</v>
      </c>
      <c r="F11" s="162">
        <v>34863</v>
      </c>
      <c r="G11" s="163">
        <f t="shared" si="0"/>
        <v>34863</v>
      </c>
    </row>
    <row r="12" spans="1:7" ht="27.75" customHeight="1">
      <c r="A12" s="167">
        <v>101010081</v>
      </c>
      <c r="B12" s="398" t="s">
        <v>224</v>
      </c>
      <c r="C12" s="399"/>
      <c r="D12" s="168" t="s">
        <v>211</v>
      </c>
      <c r="E12" s="161" t="s">
        <v>210</v>
      </c>
      <c r="F12" s="162">
        <v>56660</v>
      </c>
      <c r="G12" s="163">
        <f t="shared" si="0"/>
        <v>56660</v>
      </c>
    </row>
    <row r="13" spans="1:7" ht="27.75" customHeight="1">
      <c r="A13" s="167">
        <v>101010017</v>
      </c>
      <c r="B13" s="398" t="s">
        <v>212</v>
      </c>
      <c r="C13" s="399"/>
      <c r="D13" s="168" t="s">
        <v>213</v>
      </c>
      <c r="E13" s="161" t="s">
        <v>206</v>
      </c>
      <c r="F13" s="162">
        <v>1458</v>
      </c>
      <c r="G13" s="163">
        <f t="shared" si="0"/>
        <v>4374</v>
      </c>
    </row>
    <row r="14" spans="1:7" ht="27.75" customHeight="1">
      <c r="A14" s="171">
        <v>101010019</v>
      </c>
      <c r="B14" s="398" t="s">
        <v>215</v>
      </c>
      <c r="C14" s="399"/>
      <c r="D14" s="168" t="s">
        <v>213</v>
      </c>
      <c r="E14" s="161" t="s">
        <v>210</v>
      </c>
      <c r="F14" s="162">
        <v>3062</v>
      </c>
      <c r="G14" s="163">
        <f>+E14*F14</f>
        <v>3062</v>
      </c>
    </row>
    <row r="15" spans="1:7" ht="27.75" customHeight="1">
      <c r="A15" s="167">
        <v>101010089</v>
      </c>
      <c r="B15" s="398" t="s">
        <v>216</v>
      </c>
      <c r="C15" s="399"/>
      <c r="D15" s="168" t="s">
        <v>217</v>
      </c>
      <c r="E15" s="161" t="s">
        <v>218</v>
      </c>
      <c r="F15" s="162">
        <v>13582</v>
      </c>
      <c r="G15" s="163">
        <f>+E15*F15</f>
        <v>135820</v>
      </c>
    </row>
    <row r="16" spans="1:7" ht="27.75" customHeight="1">
      <c r="A16" s="167">
        <v>101010090</v>
      </c>
      <c r="B16" s="398" t="s">
        <v>219</v>
      </c>
      <c r="C16" s="399"/>
      <c r="D16" s="168" t="s">
        <v>217</v>
      </c>
      <c r="E16" s="161" t="s">
        <v>206</v>
      </c>
      <c r="F16" s="162">
        <v>16745</v>
      </c>
      <c r="G16" s="163">
        <f>+E16*F16</f>
        <v>50235</v>
      </c>
    </row>
    <row r="17" spans="1:7" ht="27.75" customHeight="1">
      <c r="A17" s="167">
        <v>101010030</v>
      </c>
      <c r="B17" s="398" t="s">
        <v>220</v>
      </c>
      <c r="C17" s="399"/>
      <c r="D17" s="168" t="s">
        <v>32</v>
      </c>
      <c r="E17" s="161" t="s">
        <v>210</v>
      </c>
      <c r="F17" s="162">
        <v>5031</v>
      </c>
      <c r="G17" s="163">
        <f>+E17*F17</f>
        <v>5031</v>
      </c>
    </row>
    <row r="18" spans="1:7" ht="27.75" customHeight="1">
      <c r="A18" s="167">
        <v>101010036</v>
      </c>
      <c r="B18" s="398" t="s">
        <v>221</v>
      </c>
      <c r="C18" s="399"/>
      <c r="D18" s="168" t="s">
        <v>32</v>
      </c>
      <c r="E18" s="161" t="s">
        <v>210</v>
      </c>
      <c r="F18" s="162">
        <v>5299</v>
      </c>
      <c r="G18" s="163">
        <f>+E18*F18</f>
        <v>5299</v>
      </c>
    </row>
    <row r="19" spans="1:7" ht="27.75" customHeight="1">
      <c r="A19" s="167">
        <v>101010050</v>
      </c>
      <c r="B19" s="398" t="s">
        <v>222</v>
      </c>
      <c r="C19" s="399"/>
      <c r="D19" s="168" t="s">
        <v>211</v>
      </c>
      <c r="E19" s="161" t="s">
        <v>210</v>
      </c>
      <c r="F19" s="162">
        <v>53621</v>
      </c>
      <c r="G19" s="163">
        <f t="shared" si="0"/>
        <v>53621</v>
      </c>
    </row>
    <row r="20" spans="1:7" s="18" customFormat="1" ht="22.5" customHeight="1">
      <c r="A20" s="395" t="s">
        <v>94</v>
      </c>
      <c r="B20" s="396"/>
      <c r="C20" s="396"/>
      <c r="D20" s="396"/>
      <c r="E20" s="396"/>
      <c r="F20" s="397"/>
      <c r="G20" s="25">
        <f>SUM(G8:G19)</f>
        <v>528092</v>
      </c>
    </row>
    <row r="21" spans="1:7" ht="12">
      <c r="A21" s="10"/>
      <c r="B21" s="26"/>
      <c r="C21" s="26"/>
      <c r="D21" s="27"/>
      <c r="E21" s="28"/>
      <c r="F21" s="28"/>
      <c r="G21" s="29"/>
    </row>
    <row r="22" ht="12">
      <c r="F22" s="30"/>
    </row>
  </sheetData>
  <sheetProtection/>
  <mergeCells count="21">
    <mergeCell ref="A6:G6"/>
    <mergeCell ref="B7:C7"/>
    <mergeCell ref="B8:C8"/>
    <mergeCell ref="B19:C19"/>
    <mergeCell ref="B17:C17"/>
    <mergeCell ref="B14:C14"/>
    <mergeCell ref="B10:C10"/>
    <mergeCell ref="B9:C9"/>
    <mergeCell ref="A1:A4"/>
    <mergeCell ref="F1:G1"/>
    <mergeCell ref="F2:G2"/>
    <mergeCell ref="B3:E4"/>
    <mergeCell ref="B1:E2"/>
    <mergeCell ref="A5:G5"/>
    <mergeCell ref="A20:F20"/>
    <mergeCell ref="B18:C18"/>
    <mergeCell ref="B16:C16"/>
    <mergeCell ref="B11:C11"/>
    <mergeCell ref="B12:C12"/>
    <mergeCell ref="B13:C13"/>
    <mergeCell ref="B15:C15"/>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35"/>
  <sheetViews>
    <sheetView zoomScale="80" zoomScaleNormal="80" zoomScalePageLayoutView="0" workbookViewId="0" topLeftCell="A1">
      <selection activeCell="A15" sqref="A15:H15"/>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17.140625" style="1" bestFit="1" customWidth="1"/>
    <col min="11" max="11" width="10.421875" style="1" customWidth="1"/>
    <col min="12" max="12" width="17.140625" style="1" bestFit="1" customWidth="1"/>
    <col min="13" max="13" width="10.421875" style="1" customWidth="1"/>
    <col min="14" max="14" width="17.140625" style="1" bestFit="1" customWidth="1"/>
    <col min="15" max="15" width="10.421875" style="1" customWidth="1"/>
    <col min="16" max="16" width="17.140625" style="1" bestFit="1" customWidth="1"/>
    <col min="17" max="17" width="13.00390625" style="1" customWidth="1"/>
    <col min="18" max="18" width="12.28125" style="1" customWidth="1"/>
    <col min="19" max="19" width="18.7109375" style="1" customWidth="1"/>
    <col min="20" max="16384" width="9.140625" style="1" customWidth="1"/>
  </cols>
  <sheetData>
    <row r="1" spans="1:21" ht="36" customHeight="1">
      <c r="A1" s="247"/>
      <c r="B1" s="247"/>
      <c r="C1" s="247"/>
      <c r="D1" s="413" t="s">
        <v>14</v>
      </c>
      <c r="E1" s="414"/>
      <c r="F1" s="414"/>
      <c r="G1" s="414"/>
      <c r="H1" s="414"/>
      <c r="I1" s="414"/>
      <c r="J1" s="414"/>
      <c r="K1" s="414"/>
      <c r="L1" s="414"/>
      <c r="M1" s="414"/>
      <c r="N1" s="414"/>
      <c r="O1" s="414"/>
      <c r="P1" s="415"/>
      <c r="Q1" s="403" t="s">
        <v>92</v>
      </c>
      <c r="R1" s="403"/>
      <c r="S1" s="403"/>
      <c r="T1" s="5"/>
      <c r="U1" s="5"/>
    </row>
    <row r="2" spans="1:21" ht="25.5" customHeight="1">
      <c r="A2" s="247"/>
      <c r="B2" s="247"/>
      <c r="C2" s="247"/>
      <c r="D2" s="416"/>
      <c r="E2" s="417"/>
      <c r="F2" s="417"/>
      <c r="G2" s="417"/>
      <c r="H2" s="417"/>
      <c r="I2" s="417"/>
      <c r="J2" s="417"/>
      <c r="K2" s="417"/>
      <c r="L2" s="417"/>
      <c r="M2" s="417"/>
      <c r="N2" s="417"/>
      <c r="O2" s="417"/>
      <c r="P2" s="418"/>
      <c r="Q2" s="421" t="s">
        <v>51</v>
      </c>
      <c r="R2" s="421"/>
      <c r="S2" s="421"/>
      <c r="T2" s="5"/>
      <c r="U2" s="5"/>
    </row>
    <row r="3" spans="1:21" ht="33" customHeight="1">
      <c r="A3" s="247"/>
      <c r="B3" s="247"/>
      <c r="C3" s="247"/>
      <c r="D3" s="413" t="s">
        <v>50</v>
      </c>
      <c r="E3" s="414"/>
      <c r="F3" s="414"/>
      <c r="G3" s="414"/>
      <c r="H3" s="414"/>
      <c r="I3" s="414"/>
      <c r="J3" s="414"/>
      <c r="K3" s="414"/>
      <c r="L3" s="414"/>
      <c r="M3" s="414"/>
      <c r="N3" s="414"/>
      <c r="O3" s="414"/>
      <c r="P3" s="415"/>
      <c r="Q3" s="6" t="s">
        <v>52</v>
      </c>
      <c r="R3" s="249" t="s">
        <v>67</v>
      </c>
      <c r="S3" s="249"/>
      <c r="T3" s="5"/>
      <c r="U3" s="5"/>
    </row>
    <row r="4" spans="1:21" ht="30.75" customHeight="1">
      <c r="A4" s="247"/>
      <c r="B4" s="247"/>
      <c r="C4" s="247"/>
      <c r="D4" s="416"/>
      <c r="E4" s="417"/>
      <c r="F4" s="417"/>
      <c r="G4" s="417"/>
      <c r="H4" s="417"/>
      <c r="I4" s="417"/>
      <c r="J4" s="417"/>
      <c r="K4" s="417"/>
      <c r="L4" s="417"/>
      <c r="M4" s="417"/>
      <c r="N4" s="417"/>
      <c r="O4" s="417"/>
      <c r="P4" s="418"/>
      <c r="Q4" s="6" t="str">
        <f>+'POA H.C. '!F4</f>
        <v>Versión 2</v>
      </c>
      <c r="R4" s="423">
        <f>+'POA H.C. '!G4</f>
        <v>44015</v>
      </c>
      <c r="S4" s="423"/>
      <c r="T4" s="5"/>
      <c r="U4" s="5"/>
    </row>
    <row r="5" spans="1:21" ht="21" customHeight="1">
      <c r="A5" s="405" t="s">
        <v>53</v>
      </c>
      <c r="B5" s="405"/>
      <c r="C5" s="405"/>
      <c r="D5" s="405"/>
      <c r="E5" s="405"/>
      <c r="F5" s="405"/>
      <c r="G5" s="405"/>
      <c r="H5" s="405"/>
      <c r="I5" s="405"/>
      <c r="J5" s="405"/>
      <c r="K5" s="405"/>
      <c r="L5" s="405"/>
      <c r="M5" s="405"/>
      <c r="N5" s="405"/>
      <c r="O5" s="405"/>
      <c r="P5" s="405"/>
      <c r="Q5" s="405"/>
      <c r="R5" s="405"/>
      <c r="S5" s="405"/>
      <c r="T5" s="5"/>
      <c r="U5" s="5"/>
    </row>
    <row r="6" spans="1:21" ht="21" customHeight="1">
      <c r="A6" s="405" t="s">
        <v>111</v>
      </c>
      <c r="B6" s="405"/>
      <c r="C6" s="405"/>
      <c r="D6" s="405"/>
      <c r="E6" s="405"/>
      <c r="F6" s="405"/>
      <c r="G6" s="405"/>
      <c r="H6" s="405"/>
      <c r="I6" s="405"/>
      <c r="J6" s="405"/>
      <c r="K6" s="405"/>
      <c r="L6" s="405"/>
      <c r="M6" s="405"/>
      <c r="N6" s="405"/>
      <c r="O6" s="405"/>
      <c r="P6" s="405"/>
      <c r="Q6" s="405"/>
      <c r="R6" s="405"/>
      <c r="S6" s="405"/>
      <c r="T6" s="5"/>
      <c r="U6" s="5"/>
    </row>
    <row r="7" spans="1:21" ht="21.75" customHeight="1">
      <c r="A7" s="425" t="s">
        <v>46</v>
      </c>
      <c r="B7" s="425"/>
      <c r="C7" s="425"/>
      <c r="D7" s="425"/>
      <c r="E7" s="431" t="s">
        <v>155</v>
      </c>
      <c r="F7" s="431"/>
      <c r="G7" s="431"/>
      <c r="H7" s="431"/>
      <c r="I7" s="431"/>
      <c r="J7" s="431"/>
      <c r="K7" s="431"/>
      <c r="L7" s="431"/>
      <c r="M7" s="431"/>
      <c r="N7" s="431"/>
      <c r="O7" s="431"/>
      <c r="P7" s="431"/>
      <c r="Q7" s="431"/>
      <c r="R7" s="431"/>
      <c r="S7" s="431"/>
      <c r="T7" s="5"/>
      <c r="U7" s="5"/>
    </row>
    <row r="8" spans="1:21" ht="21.75" customHeight="1">
      <c r="A8" s="425" t="s">
        <v>47</v>
      </c>
      <c r="B8" s="425"/>
      <c r="C8" s="425"/>
      <c r="D8" s="425"/>
      <c r="E8" s="420" t="s">
        <v>156</v>
      </c>
      <c r="F8" s="420"/>
      <c r="G8" s="420"/>
      <c r="H8" s="420"/>
      <c r="I8" s="420"/>
      <c r="J8" s="420"/>
      <c r="K8" s="420"/>
      <c r="L8" s="420"/>
      <c r="M8" s="420"/>
      <c r="N8" s="420"/>
      <c r="O8" s="420"/>
      <c r="P8" s="420"/>
      <c r="Q8" s="420"/>
      <c r="R8" s="420"/>
      <c r="S8" s="420"/>
      <c r="T8" s="5"/>
      <c r="U8" s="5"/>
    </row>
    <row r="9" spans="1:19" ht="21.75" customHeight="1">
      <c r="A9" s="425" t="s">
        <v>45</v>
      </c>
      <c r="B9" s="425"/>
      <c r="C9" s="425"/>
      <c r="D9" s="425"/>
      <c r="E9" s="420" t="s">
        <v>157</v>
      </c>
      <c r="F9" s="420"/>
      <c r="G9" s="420"/>
      <c r="H9" s="420"/>
      <c r="I9" s="420"/>
      <c r="J9" s="420"/>
      <c r="K9" s="420"/>
      <c r="L9" s="420"/>
      <c r="M9" s="420"/>
      <c r="N9" s="420"/>
      <c r="O9" s="420"/>
      <c r="P9" s="420"/>
      <c r="Q9" s="420"/>
      <c r="R9" s="420"/>
      <c r="S9" s="420"/>
    </row>
    <row r="10" spans="1:19" ht="21.75" customHeight="1">
      <c r="A10" s="426" t="s">
        <v>110</v>
      </c>
      <c r="B10" s="426"/>
      <c r="C10" s="426"/>
      <c r="D10" s="426"/>
      <c r="E10" s="420" t="s">
        <v>160</v>
      </c>
      <c r="F10" s="422"/>
      <c r="G10" s="422"/>
      <c r="H10" s="422"/>
      <c r="I10" s="422"/>
      <c r="J10" s="422"/>
      <c r="K10" s="422"/>
      <c r="L10" s="422"/>
      <c r="M10" s="422"/>
      <c r="N10" s="422"/>
      <c r="O10" s="422"/>
      <c r="P10" s="422"/>
      <c r="Q10" s="422"/>
      <c r="R10" s="422"/>
      <c r="S10" s="422"/>
    </row>
    <row r="11" spans="1:19" ht="12.75" customHeight="1">
      <c r="A11" s="232" t="s">
        <v>112</v>
      </c>
      <c r="B11" s="242" t="s">
        <v>97</v>
      </c>
      <c r="C11" s="242"/>
      <c r="D11" s="242"/>
      <c r="E11" s="242"/>
      <c r="F11" s="419" t="s">
        <v>71</v>
      </c>
      <c r="G11" s="419" t="s">
        <v>98</v>
      </c>
      <c r="H11" s="419" t="s">
        <v>35</v>
      </c>
      <c r="I11" s="419" t="s">
        <v>62</v>
      </c>
      <c r="J11" s="419"/>
      <c r="K11" s="419"/>
      <c r="L11" s="419"/>
      <c r="M11" s="419"/>
      <c r="N11" s="419"/>
      <c r="O11" s="419"/>
      <c r="P11" s="419"/>
      <c r="Q11" s="419"/>
      <c r="R11" s="419"/>
      <c r="S11" s="419"/>
    </row>
    <row r="12" spans="1:19" ht="12.75">
      <c r="A12" s="232"/>
      <c r="B12" s="242"/>
      <c r="C12" s="242"/>
      <c r="D12" s="242"/>
      <c r="E12" s="242"/>
      <c r="F12" s="419"/>
      <c r="G12" s="419"/>
      <c r="H12" s="419"/>
      <c r="I12" s="419"/>
      <c r="J12" s="419"/>
      <c r="K12" s="419"/>
      <c r="L12" s="419"/>
      <c r="M12" s="419"/>
      <c r="N12" s="419"/>
      <c r="O12" s="419"/>
      <c r="P12" s="419"/>
      <c r="Q12" s="419"/>
      <c r="R12" s="419"/>
      <c r="S12" s="419"/>
    </row>
    <row r="13" spans="1:19" ht="42.75" customHeight="1">
      <c r="A13" s="232"/>
      <c r="B13" s="242"/>
      <c r="C13" s="242"/>
      <c r="D13" s="242"/>
      <c r="E13" s="242"/>
      <c r="F13" s="419"/>
      <c r="G13" s="419"/>
      <c r="H13" s="419"/>
      <c r="I13" s="131" t="s">
        <v>163</v>
      </c>
      <c r="J13" s="131" t="s">
        <v>164</v>
      </c>
      <c r="K13" s="131" t="s">
        <v>175</v>
      </c>
      <c r="L13" s="131" t="s">
        <v>176</v>
      </c>
      <c r="M13" s="131" t="s">
        <v>177</v>
      </c>
      <c r="N13" s="131" t="s">
        <v>178</v>
      </c>
      <c r="O13" s="131" t="s">
        <v>179</v>
      </c>
      <c r="P13" s="131" t="s">
        <v>180</v>
      </c>
      <c r="Q13" s="419" t="s">
        <v>73</v>
      </c>
      <c r="R13" s="419"/>
      <c r="S13" s="127" t="s">
        <v>101</v>
      </c>
    </row>
    <row r="14" spans="1:19" ht="39" customHeight="1">
      <c r="A14" s="148" t="s">
        <v>157</v>
      </c>
      <c r="B14" s="429" t="s">
        <v>158</v>
      </c>
      <c r="C14" s="430"/>
      <c r="D14" s="430"/>
      <c r="E14" s="430"/>
      <c r="F14" s="39" t="s">
        <v>159</v>
      </c>
      <c r="G14" s="149">
        <v>4</v>
      </c>
      <c r="H14" s="150" t="s">
        <v>161</v>
      </c>
      <c r="I14" s="146">
        <v>3</v>
      </c>
      <c r="J14" s="151">
        <v>40000000</v>
      </c>
      <c r="K14" s="146">
        <v>3</v>
      </c>
      <c r="L14" s="151">
        <v>74315325</v>
      </c>
      <c r="M14" s="146">
        <v>3</v>
      </c>
      <c r="N14" s="151">
        <v>31230758</v>
      </c>
      <c r="O14" s="146">
        <v>3</v>
      </c>
      <c r="P14" s="151">
        <v>35732469</v>
      </c>
      <c r="Q14" s="424">
        <v>3</v>
      </c>
      <c r="R14" s="229"/>
      <c r="S14" s="152">
        <f>J15+L15+N15+P15</f>
        <v>181278552</v>
      </c>
    </row>
    <row r="15" spans="1:19" s="15" customFormat="1" ht="23.25" customHeight="1">
      <c r="A15" s="427" t="s">
        <v>72</v>
      </c>
      <c r="B15" s="427"/>
      <c r="C15" s="427"/>
      <c r="D15" s="427"/>
      <c r="E15" s="427"/>
      <c r="F15" s="427"/>
      <c r="G15" s="427"/>
      <c r="H15" s="427"/>
      <c r="I15" s="124"/>
      <c r="J15" s="153">
        <f>J14</f>
        <v>40000000</v>
      </c>
      <c r="K15" s="124"/>
      <c r="L15" s="153">
        <f>L14</f>
        <v>74315325</v>
      </c>
      <c r="M15" s="124"/>
      <c r="N15" s="153">
        <f>N14</f>
        <v>31230758</v>
      </c>
      <c r="O15" s="124"/>
      <c r="P15" s="153">
        <f>P14</f>
        <v>35732469</v>
      </c>
      <c r="Q15" s="428"/>
      <c r="R15" s="428"/>
      <c r="S15" s="153">
        <f>J15+L15+N15+P15</f>
        <v>181278552</v>
      </c>
    </row>
    <row r="16" spans="2:3" ht="12.75">
      <c r="B16" s="4"/>
      <c r="C16" s="4"/>
    </row>
    <row r="21" spans="8:19" ht="12.75">
      <c r="H21" s="16"/>
      <c r="I21" s="16"/>
      <c r="J21" s="16"/>
      <c r="K21" s="16"/>
      <c r="L21" s="16"/>
      <c r="M21" s="16"/>
      <c r="N21" s="16"/>
      <c r="O21" s="16"/>
      <c r="P21" s="16"/>
      <c r="Q21" s="16"/>
      <c r="R21" s="16"/>
      <c r="S21" s="16"/>
    </row>
    <row r="22" spans="8:19" ht="12.75">
      <c r="H22" s="16"/>
      <c r="I22" s="16"/>
      <c r="J22" s="16"/>
      <c r="K22" s="16"/>
      <c r="L22" s="16"/>
      <c r="M22" s="16"/>
      <c r="N22" s="16"/>
      <c r="O22" s="16"/>
      <c r="P22" s="16"/>
      <c r="Q22" s="16"/>
      <c r="R22" s="16"/>
      <c r="S22" s="16"/>
    </row>
    <row r="23" spans="8:19" ht="12.75">
      <c r="H23" s="17"/>
      <c r="I23" s="17"/>
      <c r="J23" s="17"/>
      <c r="K23" s="17"/>
      <c r="L23" s="17"/>
      <c r="M23" s="17"/>
      <c r="N23" s="17"/>
      <c r="O23" s="16"/>
      <c r="P23" s="16"/>
      <c r="Q23" s="16"/>
      <c r="R23" s="16"/>
      <c r="S23" s="16"/>
    </row>
    <row r="24" spans="8:19" ht="12.75">
      <c r="H24" s="17"/>
      <c r="I24" s="17"/>
      <c r="J24" s="17"/>
      <c r="K24" s="17"/>
      <c r="L24" s="17"/>
      <c r="M24" s="17"/>
      <c r="N24" s="17"/>
      <c r="O24" s="16"/>
      <c r="P24" s="16"/>
      <c r="Q24" s="16"/>
      <c r="R24" s="16"/>
      <c r="S24" s="16"/>
    </row>
    <row r="25" spans="8:19" ht="12.75">
      <c r="H25" s="17"/>
      <c r="I25" s="17"/>
      <c r="J25" s="17"/>
      <c r="K25" s="17"/>
      <c r="L25" s="17"/>
      <c r="M25" s="17"/>
      <c r="N25" s="17"/>
      <c r="O25" s="16"/>
      <c r="P25" s="16"/>
      <c r="Q25" s="16"/>
      <c r="R25" s="16"/>
      <c r="S25" s="16"/>
    </row>
    <row r="26" spans="8:19" ht="12.75">
      <c r="H26" s="17"/>
      <c r="I26" s="17"/>
      <c r="J26" s="17"/>
      <c r="K26" s="17"/>
      <c r="L26" s="17"/>
      <c r="M26" s="17"/>
      <c r="N26" s="17"/>
      <c r="O26" s="16"/>
      <c r="P26" s="16"/>
      <c r="Q26" s="16"/>
      <c r="R26" s="16"/>
      <c r="S26" s="16"/>
    </row>
    <row r="27" spans="8:19" ht="12.75">
      <c r="H27" s="16"/>
      <c r="I27" s="16"/>
      <c r="J27" s="16"/>
      <c r="K27" s="16"/>
      <c r="L27" s="16"/>
      <c r="M27" s="16"/>
      <c r="N27" s="16"/>
      <c r="O27" s="16"/>
      <c r="P27" s="16"/>
      <c r="Q27" s="16"/>
      <c r="R27" s="16"/>
      <c r="S27" s="16"/>
    </row>
    <row r="28" spans="8:19" ht="12.75">
      <c r="H28" s="16"/>
      <c r="I28" s="16"/>
      <c r="J28" s="16"/>
      <c r="K28" s="16"/>
      <c r="L28" s="16"/>
      <c r="M28" s="16"/>
      <c r="N28" s="16"/>
      <c r="O28" s="16"/>
      <c r="P28" s="16"/>
      <c r="Q28" s="16"/>
      <c r="R28" s="16"/>
      <c r="S28" s="16"/>
    </row>
    <row r="29" spans="8:19" ht="12.75">
      <c r="H29" s="16"/>
      <c r="I29" s="16"/>
      <c r="J29" s="16"/>
      <c r="K29" s="16"/>
      <c r="L29" s="16"/>
      <c r="M29" s="16"/>
      <c r="N29" s="16"/>
      <c r="O29" s="16"/>
      <c r="P29" s="16"/>
      <c r="Q29" s="16"/>
      <c r="R29" s="16"/>
      <c r="S29" s="16"/>
    </row>
    <row r="30" spans="8:19" ht="12.75">
      <c r="H30" s="16"/>
      <c r="I30" s="16"/>
      <c r="J30" s="16"/>
      <c r="K30" s="16"/>
      <c r="L30" s="16"/>
      <c r="M30" s="16"/>
      <c r="N30" s="16"/>
      <c r="O30" s="16"/>
      <c r="P30" s="16"/>
      <c r="Q30" s="16"/>
      <c r="R30" s="16"/>
      <c r="S30" s="16"/>
    </row>
    <row r="31" spans="8:19" ht="12.75">
      <c r="H31" s="16"/>
      <c r="I31" s="16"/>
      <c r="J31" s="16"/>
      <c r="K31" s="16"/>
      <c r="L31" s="16"/>
      <c r="M31" s="16"/>
      <c r="N31" s="16"/>
      <c r="O31" s="16"/>
      <c r="P31" s="16"/>
      <c r="Q31" s="16"/>
      <c r="R31" s="16"/>
      <c r="S31" s="16"/>
    </row>
    <row r="32" spans="8:19" ht="12.75">
      <c r="H32" s="16"/>
      <c r="I32" s="16"/>
      <c r="J32" s="16"/>
      <c r="K32" s="16"/>
      <c r="L32" s="16"/>
      <c r="M32" s="16"/>
      <c r="N32" s="16"/>
      <c r="O32" s="16"/>
      <c r="P32" s="16"/>
      <c r="Q32" s="16"/>
      <c r="R32" s="16"/>
      <c r="S32" s="16"/>
    </row>
    <row r="33" spans="8:19" ht="12.75">
      <c r="H33" s="16"/>
      <c r="I33" s="16"/>
      <c r="J33" s="16"/>
      <c r="K33" s="16"/>
      <c r="L33" s="16"/>
      <c r="M33" s="16"/>
      <c r="N33" s="16"/>
      <c r="O33" s="16"/>
      <c r="P33" s="16"/>
      <c r="Q33" s="16"/>
      <c r="R33" s="16"/>
      <c r="S33" s="16"/>
    </row>
    <row r="34" spans="8:19" ht="12.75">
      <c r="H34" s="16"/>
      <c r="I34" s="16"/>
      <c r="J34" s="16"/>
      <c r="K34" s="16"/>
      <c r="L34" s="16"/>
      <c r="M34" s="16"/>
      <c r="N34" s="16"/>
      <c r="O34" s="16"/>
      <c r="P34" s="16"/>
      <c r="Q34" s="16"/>
      <c r="R34" s="16"/>
      <c r="S34" s="16"/>
    </row>
    <row r="35" spans="8:19" ht="12.75">
      <c r="H35" s="16"/>
      <c r="I35" s="16"/>
      <c r="J35" s="16"/>
      <c r="K35" s="16"/>
      <c r="L35" s="16"/>
      <c r="M35" s="16"/>
      <c r="N35" s="16"/>
      <c r="O35" s="16"/>
      <c r="P35" s="16"/>
      <c r="Q35" s="16"/>
      <c r="R35" s="16"/>
      <c r="S35" s="16"/>
    </row>
  </sheetData>
  <sheetProtection/>
  <mergeCells count="28">
    <mergeCell ref="A15:H15"/>
    <mergeCell ref="I11:S12"/>
    <mergeCell ref="Q15:R15"/>
    <mergeCell ref="B14:E14"/>
    <mergeCell ref="D1:P2"/>
    <mergeCell ref="E7:S7"/>
    <mergeCell ref="Q1:S1"/>
    <mergeCell ref="A7:D7"/>
    <mergeCell ref="A8:D8"/>
    <mergeCell ref="F11:F13"/>
    <mergeCell ref="Q14:R14"/>
    <mergeCell ref="A6:S6"/>
    <mergeCell ref="Q13:R13"/>
    <mergeCell ref="A11:A13"/>
    <mergeCell ref="A5:S5"/>
    <mergeCell ref="H11:H13"/>
    <mergeCell ref="B11:E13"/>
    <mergeCell ref="A9:D9"/>
    <mergeCell ref="A10:D10"/>
    <mergeCell ref="D3:P4"/>
    <mergeCell ref="A1:C4"/>
    <mergeCell ref="G11:G13"/>
    <mergeCell ref="E8:S8"/>
    <mergeCell ref="Q2:S2"/>
    <mergeCell ref="E9:S9"/>
    <mergeCell ref="E10:S10"/>
    <mergeCell ref="R3:S3"/>
    <mergeCell ref="R4:S4"/>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Jorge Suarez</cp:lastModifiedBy>
  <cp:lastPrinted>2016-05-03T19:32:30Z</cp:lastPrinted>
  <dcterms:created xsi:type="dcterms:W3CDTF">2009-04-02T20:41:07Z</dcterms:created>
  <dcterms:modified xsi:type="dcterms:W3CDTF">2021-07-12T15:00:18Z</dcterms:modified>
  <cp:category/>
  <cp:version/>
  <cp:contentType/>
  <cp:contentStatus/>
</cp:coreProperties>
</file>