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POA H.A." sheetId="1" r:id="rId1"/>
    <sheet name="POA H.B." sheetId="2" r:id="rId2"/>
    <sheet name="POA H.C. " sheetId="3" r:id="rId3"/>
    <sheet name="POA H.D." sheetId="4" r:id="rId4"/>
  </sheets>
  <definedNames>
    <definedName name="_xlnm.Print_Area" localSheetId="0">'POA H.A.'!$A$1:$O$25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  <author>Monica</author>
  </authors>
  <commentList>
    <comment ref="L13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2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2.xml><?xml version="1.0" encoding="utf-8"?>
<comments xmlns="http://schemas.openxmlformats.org/spreadsheetml/2006/main">
  <authors>
    <author>Monica</author>
  </authors>
  <commentList>
    <comment ref="A76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sharedStrings.xml><?xml version="1.0" encoding="utf-8"?>
<sst xmlns="http://schemas.openxmlformats.org/spreadsheetml/2006/main" count="442" uniqueCount="248">
  <si>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</si>
  <si>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</si>
  <si>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</si>
  <si>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</si>
  <si>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</si>
  <si>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</si>
  <si>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</si>
  <si>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</si>
  <si>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</si>
  <si>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</si>
  <si>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</si>
  <si>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</si>
  <si>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</si>
  <si>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</si>
  <si>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</si>
  <si>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</si>
  <si>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</si>
  <si>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</si>
  <si>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</si>
  <si>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</si>
  <si>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</si>
  <si>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</si>
  <si>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</si>
  <si>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</si>
  <si>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</si>
  <si>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</si>
  <si>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</si>
  <si>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</si>
  <si>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</si>
  <si>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</si>
  <si>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</si>
  <si>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</si>
  <si>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</si>
  <si>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</si>
  <si>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</si>
  <si>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</si>
  <si>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</si>
  <si>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</si>
  <si>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</si>
  <si>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</si>
  <si>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</si>
  <si>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</si>
  <si>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</si>
  <si>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</si>
  <si>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</si>
  <si>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</si>
  <si>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</si>
  <si>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</si>
  <si>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</si>
  <si>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</si>
  <si>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</si>
  <si>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</si>
  <si>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</si>
  <si>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</si>
  <si>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</si>
  <si>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</si>
  <si>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</si>
  <si>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</si>
  <si>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</si>
  <si>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</si>
  <si>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</si>
  <si>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</si>
  <si>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</si>
  <si>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</si>
  <si>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</si>
  <si>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</si>
  <si>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</si>
  <si>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</si>
  <si>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</si>
  <si>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</si>
  <si>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</si>
  <si>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</si>
  <si>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</si>
  <si>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</si>
  <si>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</si>
  <si>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</si>
  <si>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</si>
  <si>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</si>
  <si>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</si>
  <si>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</si>
  <si>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</si>
  <si>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</si>
  <si>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</si>
  <si>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</si>
  <si>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</si>
  <si>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</si>
  <si>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</si>
  <si>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</si>
  <si>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</si>
  <si>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</si>
  <si>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</si>
  <si>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</si>
  <si>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</si>
  <si>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</si>
  <si>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</si>
  <si>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</si>
  <si>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</si>
  <si>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</si>
  <si>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</si>
  <si>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</si>
  <si>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</si>
  <si>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</si>
  <si>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</si>
  <si>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</si>
  <si>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</si>
  <si>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</si>
  <si>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</si>
  <si>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</si>
  <si>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</si>
  <si>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</si>
  <si>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</si>
  <si>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</si>
  <si>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OBJETO</t>
  </si>
  <si>
    <t>EXPERIENCIA</t>
  </si>
  <si>
    <t>RECURSO HUMANO EXTERNO</t>
  </si>
  <si>
    <t>Versión 2</t>
  </si>
  <si>
    <t>Gestión Integral de Residuos Ordinarios y Peligrosos.</t>
  </si>
  <si>
    <t>Orientación, apoyo y seguimiento a los PGIRS</t>
  </si>
  <si>
    <t>Diseñar una estrategia para la Gestión Regional 
de Residuos</t>
  </si>
  <si>
    <t>Número estrategias establecidas para la Gestión Regional de Residuos</t>
  </si>
  <si>
    <t>Porcentaje de implementación de la estrategia para Gestión
Regional de Residuos</t>
  </si>
  <si>
    <t>Prevenir y controlar la degradación ambiental en los municipios de la jurisdicción de la Corporación, generada en el ambiente urbano, por el inadecuado manejo de residuos sólidos.</t>
  </si>
  <si>
    <t>Orientación, apoyo y seguimiento a los PGIRS.</t>
  </si>
  <si>
    <t>Número</t>
  </si>
  <si>
    <t>Porcentaje</t>
  </si>
  <si>
    <t xml:space="preserve">Jurisdicción de Corpoboyacá </t>
  </si>
  <si>
    <t xml:space="preserve">TOTAL </t>
  </si>
  <si>
    <t>LUIS HAIR DUEÑAS GOMEZ</t>
  </si>
  <si>
    <t>Responsable proceso Evaluación Misional</t>
  </si>
  <si>
    <t xml:space="preserve">METAS AÑO (2020) </t>
  </si>
  <si>
    <t xml:space="preserve">COSTOS PROYECTOS  AÑO (2020) </t>
  </si>
  <si>
    <t xml:space="preserve">METAS AÑO (2021) </t>
  </si>
  <si>
    <t xml:space="preserve">COSTOS PORYECTOS  AÑO (2021) </t>
  </si>
  <si>
    <t xml:space="preserve">METAS AÑO (2022) </t>
  </si>
  <si>
    <t xml:space="preserve">COSTOS PORYECTOS  AÑO (2022) </t>
  </si>
  <si>
    <t xml:space="preserve">METAS AÑO (2023) </t>
  </si>
  <si>
    <t xml:space="preserve">COSTOS PORYECTOS  AÑO (2023) </t>
  </si>
  <si>
    <t>Implementar una estrategia para la Gestión Regional de Residuos</t>
  </si>
  <si>
    <t>Porcentaje de implementación de la estrategia para Gestión</t>
  </si>
  <si>
    <t>METAS AÑO (2021)</t>
  </si>
  <si>
    <r>
      <t xml:space="preserve">VALOR UNITARIO Incluido IVA $ 
</t>
    </r>
    <r>
      <rPr>
        <b/>
        <sz val="9"/>
        <color indexed="22"/>
        <rFont val="Arial"/>
        <family val="2"/>
      </rPr>
      <t>(2021)</t>
    </r>
  </si>
  <si>
    <t>B. - PROGRAMACION PLAN DE NECESIDADES  AÑO 2021</t>
  </si>
  <si>
    <t>Prestación de Servicios  Profesionales para realizar actividades en marco del programa “Gestión Integral de Residuos Ordinarios y Peligrosos” en el “Proyecto Orientación, Apoyo y Seguimiento a los PGIRS” de la Subdirección de Ecosistemas y Gestión Ambiental</t>
  </si>
  <si>
    <t xml:space="preserve">Profesional en ingeniería y/o afines, con posgrado. </t>
  </si>
  <si>
    <t>Experiencia profesional entre 13-20 meses</t>
  </si>
  <si>
    <t>Prestación de Servicios Profesionales para realizar actividades en marco del programa “Gestión Integral de Residuos Ordinarios y Peligrosos” en el “Proyecto Orientación, Apoyo y Seguimiento a los PGIRS” de la Subdirección de Ecosistemas y Gestión Ambiental</t>
  </si>
  <si>
    <t xml:space="preserve">Profesional en derecho con posgrado </t>
  </si>
  <si>
    <t>Prestación de Servicios Profesionales para realizar actividades en marco del programa“Gestión Integral de Residuos Ordinarios y Peligrosos” en el “Proyecto Orientación, Apoyo y Seguimiento a los PGIRS” de la Subdirección de Ecosistemas y Gestión Ambiental</t>
  </si>
  <si>
    <t>Prestación de Servicios Profesionales para realizar actividades en marco del programa ““Gestión Integral de Residuos Ordinarios y Peligrosos” en el Proyecto Orientación, Apoyo y Seguimiento a los Planes de Gestión Integral de Residuos Sólidos (PGIRS)</t>
  </si>
  <si>
    <t xml:space="preserve">Profesional en Ingeniería y/o afines </t>
  </si>
  <si>
    <t>Experiencia profesional entre 0- 6 meses</t>
  </si>
  <si>
    <t>Prestación de Servicios como apoyo a la gestión para realizar actividades en marco del programa“Gestión Integral de Residuos Ordinarios y Peligrosos” en el “Proyecto Orientación, Apoyo y Seguimiento a los PGIRS” de la Subdirección de Ecosistemas y Gestión Ambiental</t>
  </si>
  <si>
    <t xml:space="preserve">Técnico y/o tecnólogo en gestión documental </t>
  </si>
  <si>
    <t>Experiencia laboral entre 0- 6 meses</t>
  </si>
  <si>
    <t>implementar una estrategia para la Gestión Regional de Residuos</t>
  </si>
  <si>
    <t xml:space="preserve">Global </t>
  </si>
  <si>
    <t>Banderitas adhesivas semitransparente de 5 colores x 25 unidades c/u</t>
  </si>
  <si>
    <t>Boligrafo Mina Negra</t>
  </si>
  <si>
    <t xml:space="preserve">Cinta de enmascarar, multipropositos, dimensiones (72mmx40m), nacional </t>
  </si>
  <si>
    <t>Corrector liquido, presentacion en lapiz de 7 ml, con punta metalica .</t>
  </si>
  <si>
    <t>Gancho para cosedora.</t>
  </si>
  <si>
    <t>Gancho tipo clip estandar, en alambre plastico, de 50 mm (2 in), por 50 und.</t>
  </si>
  <si>
    <t>CARPETA TAMAÑO OFICIO EN CARTÓN YUTE DE 900 GR COLOR VINO TINTO</t>
  </si>
  <si>
    <t>50</t>
  </si>
  <si>
    <t>1</t>
  </si>
  <si>
    <t>10</t>
  </si>
  <si>
    <t>CARPETA TAMAÑO OFICIO EN CARTÓN YUTE DE 900 GR COLOR NATURAL</t>
  </si>
  <si>
    <t>5</t>
  </si>
  <si>
    <t>2</t>
  </si>
  <si>
    <t>101010014</t>
  </si>
  <si>
    <t>12</t>
  </si>
  <si>
    <t>Borrador  de nata</t>
  </si>
  <si>
    <t>101010076</t>
  </si>
  <si>
    <t>101010025</t>
  </si>
  <si>
    <t>'CINTA PARA EMPAQUE DE 30 MICRAS TRANSPARENTE 72 MM X 50 M</t>
  </si>
  <si>
    <t>101010012</t>
  </si>
  <si>
    <t>3</t>
  </si>
  <si>
    <t>101010074</t>
  </si>
  <si>
    <t>Cinta de enmascarar (24mmx40m)</t>
  </si>
  <si>
    <t>101010008</t>
  </si>
  <si>
    <t>101010011</t>
  </si>
  <si>
    <t>Cosedora modelo 550</t>
  </si>
  <si>
    <t>101010057</t>
  </si>
  <si>
    <t>DVD - R DE 4.7 GB 8X EN BLANCO</t>
  </si>
  <si>
    <t>101010104</t>
  </si>
  <si>
    <t>GANCHO LEGAJADOR PLÁSTICO FILAMENTOS DE 16.5 CM</t>
  </si>
  <si>
    <t>101010081</t>
  </si>
  <si>
    <t>PAQUETE</t>
  </si>
  <si>
    <t>101010019</t>
  </si>
  <si>
    <t>CAJA</t>
  </si>
  <si>
    <t>101010017</t>
  </si>
  <si>
    <t>LÁPIZ NEGRO</t>
  </si>
  <si>
    <t>101010021</t>
  </si>
  <si>
    <t>POS IT MEDIANO</t>
  </si>
  <si>
    <t>POS IT PEQUEÑO</t>
  </si>
  <si>
    <t>ROTULO REF 1004- 110 POR 80 MM</t>
  </si>
  <si>
    <t>101010063</t>
  </si>
  <si>
    <t>9</t>
  </si>
  <si>
    <t>4</t>
  </si>
  <si>
    <t xml:space="preserve">Carpeta en yute plastificada tamaño oficio color natural 500 gramos </t>
  </si>
  <si>
    <t xml:space="preserve">Cinta para empaque de 30 micras-transparente-dimensiones 48 mm X 40 m </t>
  </si>
  <si>
    <t>12/15/2020</t>
  </si>
  <si>
    <t>SONIA NATALIA VASQUEZ</t>
  </si>
  <si>
    <t>Subdirectora de Ecosistemas y Gestión Ambiental</t>
  </si>
  <si>
    <t>Implementar una estrategia para la Gestión Regional 
de Residuos</t>
  </si>
  <si>
    <t>C. - PROGRAMACION BIENES Y SERVICIOS  ALMACÉN AÑO  (2021)</t>
  </si>
  <si>
    <t>Según Acuerdo 012 del 18-2020 Presupuesto de Ingresos, Gastos de funcionamiento y Gastos de inversión de Corpoboyacá 2021</t>
  </si>
  <si>
    <t>TECHOS PRESUPUESTALES</t>
  </si>
  <si>
    <t>Modificaciones correspondientes por aprobación del Acuerdo 05 del 28 de abril de 2021, por medio del cual se adicionaron al presupuesto 2011, los excedentes financieros de la vigencia 2020 y el Acuerdo 06 del 28 de abril de 2021, Por medio del cual se modifica el Plan de Acción Cuatrienal “Acciones Sostenibles – 2020-2023, tiempo de pactar la paz con la naturaleza”.</t>
  </si>
  <si>
    <t>Ambiente y Economía Regenerativa</t>
  </si>
  <si>
    <t>10101 
TASA USO AGUA  -  VIG-2021</t>
  </si>
  <si>
    <t>10102 
TASA USO AGUA  - RECUP. CARTERA</t>
  </si>
  <si>
    <t>10104 
TASA USO AGUA  - EXCEDENTES</t>
  </si>
  <si>
    <t>10201  
TASA RETRIBUTIVA VERTIMIENTOS  -  VIG-2021</t>
  </si>
  <si>
    <t>10202 
TASA RETRIBUTIVA VERTIMIENTOS  - RECUP. CARTERA</t>
  </si>
  <si>
    <t>10204 
TASA RETRIBUTIVA VERTIMIENTOS  - EXCEDENTES</t>
  </si>
  <si>
    <t>10301  
TASA 
COMPENSATORIA CAZA FAUNA SILVESTRE -  VIG-2021</t>
  </si>
  <si>
    <t>10304 
TASA COMPENSATORIA CAZA FAUNA SILVESTRE -  EXCEDENTES</t>
  </si>
  <si>
    <t>10401  
TASA APROVECHAMIENTO FORESTAL -  VIG-2021</t>
  </si>
  <si>
    <t>20101  
EVALUACIÓN Y SEGUIMIENTO LICENCIAS , SALVOCONDUCTOS - VIG-2021</t>
  </si>
  <si>
    <t>20102 
EVALUACIÓN Y SEGUIMIENTO LICENCIAS , SALVOCONDUCTOS - RECUP. CARTERA</t>
  </si>
  <si>
    <t>20104 EVALUACIÓN Y SEGUIMIENTO LICENCIAS , SALVOCONDUCTOS - EXCEDENTES</t>
  </si>
  <si>
    <t>20201 
DERECHOS EXPLOTACION RECURSOS (PLAYA BLANCA)-  VIG-2021</t>
  </si>
  <si>
    <t>20204 
DERECHOS EXPLOTACION RECURSOS (PLAYA BLANCA) - EXCEDENTES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</si>
  <si>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</si>
  <si>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</si>
  <si>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</si>
  <si>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30101 
SOBRETASA Y/O PORCENTAJE  AMBIENTAL  -  VIG-2021</t>
  </si>
  <si>
    <t>30102 
SOBRETASA Y/O PORCENTAJE  AMBIENTAL  -  RECUP. CARTERA</t>
  </si>
  <si>
    <t>30103 
SOBRETASA Y/O PORCENTAJE  AMBIENTAL  -  RENDIMIENTOS FINANCIEROS</t>
  </si>
  <si>
    <t>30104
SOBRETASA Y/O PORCENTAJE  AMBIENTAL  - EXCEDENTES</t>
  </si>
  <si>
    <t>40401 
APORTES CAR CONV 2645- PORH</t>
  </si>
  <si>
    <t>40402 
APORTES CNV GOBERNACIÓN BOYACÁ 3615-</t>
  </si>
  <si>
    <t>40403 
CONVENIO FONAM</t>
  </si>
  <si>
    <t>51101 
GENSA-  VIG-2021</t>
  </si>
  <si>
    <t>51104 
GENSA-  EXCEDENTES</t>
  </si>
  <si>
    <t>51201 
ELECTRO SOCHAGOTA-  VIG-2021</t>
  </si>
  <si>
    <t>51204 
ELECTRO SOCHAGOTA-  EXCEDENTES</t>
  </si>
  <si>
    <t>51301 
OCENSA-  VIG-2021</t>
  </si>
  <si>
    <t>51304 
OCENSA-  EXCEDENTES</t>
  </si>
  <si>
    <t>51401 
ARGOS-  VIG-2021</t>
  </si>
  <si>
    <t>51404 
ARGOS-  EXCEDENTES</t>
  </si>
  <si>
    <t>52101 
HIDROSOGAMOSO-  VIG-2021</t>
  </si>
  <si>
    <t>52104 
HIDROSOGAMOSO-  EXCEDENTES</t>
  </si>
  <si>
    <t>52201 
CHIVOR-  VIG-2021</t>
  </si>
  <si>
    <t>52204 
CHIVOR-  EXCEDENTES</t>
  </si>
  <si>
    <t>53104 
OCENSA -EXCEDENTES</t>
  </si>
  <si>
    <t>53204 
ARGOS - EXCEDENTES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</si>
</sst>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$-240A]\ #,##0"/>
    <numFmt numFmtId="197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9"/>
      <color indexed="2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20212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49" applyNumberFormat="1" applyFont="1" applyFill="1" applyBorder="1" applyAlignment="1">
      <alignment horizontal="left" vertical="center"/>
    </xf>
    <xf numFmtId="189" fontId="0" fillId="0" borderId="0" xfId="52" applyNumberFormat="1" applyFont="1" applyAlignment="1">
      <alignment horizontal="center" vertical="center"/>
    </xf>
    <xf numFmtId="189" fontId="0" fillId="0" borderId="0" xfId="52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8" fontId="0" fillId="0" borderId="0" xfId="51" applyNumberFormat="1" applyAlignment="1">
      <alignment vertical="center"/>
    </xf>
    <xf numFmtId="188" fontId="0" fillId="0" borderId="0" xfId="51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0" applyNumberFormat="1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5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5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3" applyNumberFormat="1" applyFont="1" applyFill="1" applyBorder="1" applyAlignment="1">
      <alignment horizontal="center" vertical="center" wrapText="1"/>
    </xf>
    <xf numFmtId="49" fontId="19" fillId="0" borderId="0" xfId="5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40" fillId="0" borderId="0" xfId="0" applyFont="1" applyAlignment="1">
      <alignment vertical="center"/>
    </xf>
    <xf numFmtId="0" fontId="41" fillId="24" borderId="12" xfId="0" applyFont="1" applyFill="1" applyBorder="1" applyAlignment="1">
      <alignment vertical="center"/>
    </xf>
    <xf numFmtId="0" fontId="41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2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2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2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2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2" applyNumberFormat="1" applyFont="1" applyFill="1" applyBorder="1" applyAlignment="1">
      <alignment horizontal="center" vertical="center"/>
    </xf>
    <xf numFmtId="189" fontId="0" fillId="24" borderId="11" xfId="52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2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2" applyNumberFormat="1" applyFont="1" applyFill="1" applyBorder="1" applyAlignment="1">
      <alignment horizontal="center" vertical="center"/>
    </xf>
    <xf numFmtId="189" fontId="0" fillId="24" borderId="17" xfId="52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2" applyNumberFormat="1" applyFont="1" applyFill="1" applyAlignment="1">
      <alignment horizontal="center" vertical="center"/>
    </xf>
    <xf numFmtId="189" fontId="0" fillId="24" borderId="0" xfId="52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justify" vertical="center"/>
    </xf>
    <xf numFmtId="0" fontId="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49" fontId="19" fillId="0" borderId="11" xfId="52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49" fontId="19" fillId="0" borderId="35" xfId="52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right" vertical="center"/>
    </xf>
    <xf numFmtId="49" fontId="19" fillId="0" borderId="29" xfId="52" applyNumberFormat="1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191" fontId="19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37" xfId="0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4" fontId="26" fillId="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20" fillId="0" borderId="34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6" fillId="0" borderId="3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justify" vertical="justify" wrapText="1"/>
    </xf>
    <xf numFmtId="0" fontId="26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justify" vertical="top" wrapText="1"/>
    </xf>
    <xf numFmtId="49" fontId="42" fillId="0" borderId="10" xfId="0" applyNumberFormat="1" applyFont="1" applyFill="1" applyBorder="1" applyAlignment="1">
      <alignment horizontal="justify" vertical="center" wrapText="1"/>
    </xf>
    <xf numFmtId="188" fontId="42" fillId="0" borderId="10" xfId="50" applyNumberFormat="1" applyFont="1" applyFill="1" applyBorder="1" applyAlignment="1">
      <alignment horizontal="justify" vertical="center" wrapText="1"/>
    </xf>
    <xf numFmtId="196" fontId="43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 quotePrefix="1">
      <alignment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 quotePrefix="1">
      <alignment horizontal="justify" vertical="top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justify" vertical="top" wrapText="1"/>
    </xf>
    <xf numFmtId="0" fontId="0" fillId="24" borderId="36" xfId="0" applyFill="1" applyBorder="1" applyAlignment="1">
      <alignment horizontal="center" vertical="center" wrapText="1"/>
    </xf>
    <xf numFmtId="189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vertical="center"/>
    </xf>
    <xf numFmtId="189" fontId="19" fillId="0" borderId="0" xfId="0" applyNumberFormat="1" applyFont="1" applyAlignment="1">
      <alignment vertical="center"/>
    </xf>
    <xf numFmtId="189" fontId="0" fillId="0" borderId="10" xfId="53" applyNumberFormat="1" applyFont="1" applyFill="1" applyBorder="1" applyAlignment="1">
      <alignment horizontal="center" vertical="center" wrapText="1"/>
    </xf>
    <xf numFmtId="9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3" fontId="20" fillId="26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 vertical="center"/>
    </xf>
    <xf numFmtId="4" fontId="0" fillId="24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left" vertical="center"/>
    </xf>
    <xf numFmtId="4" fontId="20" fillId="0" borderId="34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14" fontId="28" fillId="0" borderId="3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4" fontId="28" fillId="0" borderId="38" xfId="0" applyNumberFormat="1" applyFont="1" applyBorder="1" applyAlignment="1" applyProtection="1">
      <alignment horizontal="center" vertical="center"/>
      <protection locked="0"/>
    </xf>
    <xf numFmtId="14" fontId="28" fillId="0" borderId="20" xfId="0" applyNumberFormat="1" applyFont="1" applyBorder="1" applyAlignment="1" applyProtection="1">
      <alignment horizontal="center" vertical="center"/>
      <protection locked="0"/>
    </xf>
    <xf numFmtId="14" fontId="28" fillId="0" borderId="37" xfId="0" applyNumberFormat="1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176" fontId="20" fillId="0" borderId="20" xfId="54" applyFont="1" applyBorder="1" applyAlignment="1">
      <alignment horizontal="center" vertical="center"/>
    </xf>
    <xf numFmtId="176" fontId="20" fillId="0" borderId="37" xfId="54" applyFont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right" vertical="center"/>
    </xf>
    <xf numFmtId="0" fontId="20" fillId="16" borderId="10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49" fontId="19" fillId="0" borderId="0" xfId="52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49" fontId="19" fillId="0" borderId="11" xfId="5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0" fillId="16" borderId="39" xfId="0" applyFont="1" applyFill="1" applyBorder="1" applyAlignment="1">
      <alignment horizontal="left" vertical="center" wrapText="1"/>
    </xf>
    <xf numFmtId="0" fontId="20" fillId="16" borderId="40" xfId="0" applyFont="1" applyFill="1" applyBorder="1" applyAlignment="1">
      <alignment horizontal="left" vertical="center" wrapText="1"/>
    </xf>
    <xf numFmtId="0" fontId="20" fillId="16" borderId="41" xfId="0" applyFont="1" applyFill="1" applyBorder="1" applyAlignment="1">
      <alignment horizontal="left" vertical="center" wrapText="1"/>
    </xf>
    <xf numFmtId="0" fontId="20" fillId="16" borderId="34" xfId="0" applyFont="1" applyFill="1" applyBorder="1" applyAlignment="1">
      <alignment horizontal="left" vertical="center" wrapText="1"/>
    </xf>
    <xf numFmtId="0" fontId="20" fillId="16" borderId="11" xfId="0" applyFont="1" applyFill="1" applyBorder="1" applyAlignment="1">
      <alignment horizontal="left" vertical="center" wrapText="1"/>
    </xf>
    <xf numFmtId="0" fontId="20" fillId="16" borderId="29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/>
    </xf>
    <xf numFmtId="0" fontId="20" fillId="16" borderId="36" xfId="0" applyFont="1" applyFill="1" applyBorder="1" applyAlignment="1">
      <alignment horizontal="left" vertical="center" wrapText="1"/>
    </xf>
    <xf numFmtId="0" fontId="20" fillId="27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23" fillId="0" borderId="38" xfId="0" applyNumberFormat="1" applyFont="1" applyBorder="1" applyAlignment="1">
      <alignment horizontal="center" vertical="center"/>
    </xf>
    <xf numFmtId="14" fontId="23" fillId="0" borderId="37" xfId="0" applyNumberFormat="1" applyFont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left" vertical="center"/>
    </xf>
    <xf numFmtId="0" fontId="26" fillId="24" borderId="46" xfId="0" applyFont="1" applyFill="1" applyBorder="1" applyAlignment="1">
      <alignment horizontal="right" vertical="center"/>
    </xf>
    <xf numFmtId="0" fontId="26" fillId="24" borderId="40" xfId="0" applyFont="1" applyFill="1" applyBorder="1" applyAlignment="1">
      <alignment horizontal="right" vertical="center"/>
    </xf>
    <xf numFmtId="0" fontId="26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52" applyNumberFormat="1" applyFont="1" applyFill="1" applyBorder="1" applyAlignment="1">
      <alignment horizontal="center" vertical="center" wrapText="1"/>
    </xf>
    <xf numFmtId="189" fontId="20" fillId="24" borderId="36" xfId="52" applyNumberFormat="1" applyFont="1" applyFill="1" applyBorder="1" applyAlignment="1">
      <alignment horizontal="center" vertical="center" wrapText="1"/>
    </xf>
    <xf numFmtId="189" fontId="20" fillId="24" borderId="27" xfId="52" applyNumberFormat="1" applyFont="1" applyFill="1" applyBorder="1" applyAlignment="1">
      <alignment horizontal="center" vertical="center" wrapText="1"/>
    </xf>
    <xf numFmtId="0" fontId="26" fillId="24" borderId="51" xfId="0" applyFont="1" applyFill="1" applyBorder="1" applyAlignment="1">
      <alignment horizontal="right" vertical="center"/>
    </xf>
    <xf numFmtId="0" fontId="26" fillId="24" borderId="22" xfId="0" applyFont="1" applyFill="1" applyBorder="1" applyAlignment="1">
      <alignment horizontal="right" vertical="center"/>
    </xf>
    <xf numFmtId="0" fontId="26" fillId="24" borderId="23" xfId="0" applyFont="1" applyFill="1" applyBorder="1" applyAlignment="1">
      <alignment horizontal="right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31" fillId="24" borderId="53" xfId="0" applyFont="1" applyFill="1" applyBorder="1" applyAlignment="1">
      <alignment horizontal="center" vertical="center" wrapText="1"/>
    </xf>
    <xf numFmtId="0" fontId="31" fillId="24" borderId="54" xfId="0" applyFont="1" applyFill="1" applyBorder="1" applyAlignment="1">
      <alignment horizontal="center" vertical="center" wrapText="1"/>
    </xf>
    <xf numFmtId="0" fontId="31" fillId="24" borderId="55" xfId="0" applyFont="1" applyFill="1" applyBorder="1" applyAlignment="1">
      <alignment horizontal="center" vertical="center" wrapText="1"/>
    </xf>
    <xf numFmtId="0" fontId="31" fillId="24" borderId="56" xfId="0" applyFont="1" applyFill="1" applyBorder="1" applyAlignment="1">
      <alignment horizontal="center" vertical="center" wrapText="1"/>
    </xf>
    <xf numFmtId="0" fontId="31" fillId="24" borderId="57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58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left" vertical="center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40" xfId="0" applyFont="1" applyFill="1" applyBorder="1" applyAlignment="1">
      <alignment horizontal="center" vertical="center" wrapText="1"/>
    </xf>
    <xf numFmtId="0" fontId="31" fillId="24" borderId="41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35" xfId="0" applyFont="1" applyFill="1" applyBorder="1" applyAlignment="1">
      <alignment horizontal="center" vertical="center" wrapText="1"/>
    </xf>
    <xf numFmtId="0" fontId="44" fillId="24" borderId="59" xfId="0" applyFont="1" applyFill="1" applyBorder="1" applyAlignment="1">
      <alignment horizontal="left" vertical="center"/>
    </xf>
    <xf numFmtId="0" fontId="44" fillId="24" borderId="44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14" fontId="0" fillId="24" borderId="21" xfId="0" applyNumberFormat="1" applyFont="1" applyFill="1" applyBorder="1" applyAlignment="1">
      <alignment horizontal="center" vertical="center" wrapText="1"/>
    </xf>
    <xf numFmtId="14" fontId="0" fillId="24" borderId="22" xfId="0" applyNumberFormat="1" applyFont="1" applyFill="1" applyBorder="1" applyAlignment="1">
      <alignment horizontal="center" vertical="center" wrapText="1"/>
    </xf>
    <xf numFmtId="14" fontId="0" fillId="24" borderId="42" xfId="0" applyNumberFormat="1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23" fillId="24" borderId="60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9" fillId="24" borderId="52" xfId="0" applyFont="1" applyFill="1" applyBorder="1" applyAlignment="1">
      <alignment horizontal="center" vertical="center"/>
    </xf>
    <xf numFmtId="189" fontId="20" fillId="24" borderId="27" xfId="52" applyNumberFormat="1" applyFont="1" applyFill="1" applyBorder="1" applyAlignment="1">
      <alignment horizontal="center" vertical="center"/>
    </xf>
    <xf numFmtId="189" fontId="20" fillId="24" borderId="36" xfId="52" applyNumberFormat="1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/>
    </xf>
    <xf numFmtId="189" fontId="21" fillId="24" borderId="10" xfId="52" applyNumberFormat="1" applyFont="1" applyFill="1" applyBorder="1" applyAlignment="1">
      <alignment horizontal="center" vertical="center" wrapText="1"/>
    </xf>
    <xf numFmtId="189" fontId="21" fillId="24" borderId="50" xfId="52" applyNumberFormat="1" applyFont="1" applyFill="1" applyBorder="1" applyAlignment="1">
      <alignment horizontal="center" vertical="center" wrapText="1"/>
    </xf>
    <xf numFmtId="189" fontId="21" fillId="24" borderId="36" xfId="52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4" fontId="0" fillId="0" borderId="27" xfId="55" applyFont="1" applyFill="1" applyBorder="1" applyAlignment="1">
      <alignment horizontal="center" vertical="center"/>
    </xf>
    <xf numFmtId="174" fontId="0" fillId="0" borderId="62" xfId="55" applyFont="1" applyFill="1" applyBorder="1" applyAlignment="1">
      <alignment horizontal="center" vertical="center"/>
    </xf>
    <xf numFmtId="9" fontId="20" fillId="0" borderId="38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0" fillId="0" borderId="38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174" fontId="0" fillId="0" borderId="10" xfId="55" applyFont="1" applyFill="1" applyBorder="1" applyAlignment="1">
      <alignment horizontal="center" vertical="center"/>
    </xf>
    <xf numFmtId="3" fontId="26" fillId="4" borderId="10" xfId="0" applyNumberFormat="1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left" vertical="center" wrapText="1"/>
    </xf>
    <xf numFmtId="0" fontId="0" fillId="25" borderId="20" xfId="0" applyFill="1" applyBorder="1" applyAlignment="1">
      <alignment horizontal="left" vertical="center" wrapText="1"/>
    </xf>
    <xf numFmtId="0" fontId="0" fillId="25" borderId="37" xfId="0" applyFill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-SISTEMA DESARROLLO ADMINISTRATIVO-POA 2008-1" xfId="49"/>
    <cellStyle name="Millares_3-SISTEMA DESARROLLO ADMINISTRATIVO-POA 2008-1" xfId="50"/>
    <cellStyle name="Millares_Copia de MATRICES OPERATIVAS PROYECTOS PAT 07-09-AJUSTADAS-2008" xfId="51"/>
    <cellStyle name="Millares_FORMATO POA" xfId="52"/>
    <cellStyle name="Millares_Libro2" xfId="53"/>
    <cellStyle name="Currency" xfId="54"/>
    <cellStyle name="Currency [0]" xfId="55"/>
    <cellStyle name="Neutral" xfId="56"/>
    <cellStyle name="Normal 1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="80" zoomScaleNormal="80" zoomScalePageLayoutView="0" workbookViewId="0" topLeftCell="K6">
      <selection activeCell="M14" sqref="M1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24.28125" style="1" customWidth="1"/>
    <col min="7" max="7" width="25.28125" style="3" customWidth="1"/>
    <col min="8" max="8" width="22.28125" style="1" customWidth="1"/>
    <col min="9" max="9" width="19.8515625" style="1" customWidth="1"/>
    <col min="10" max="10" width="27.421875" style="1" customWidth="1"/>
    <col min="11" max="11" width="19.8515625" style="2" customWidth="1"/>
    <col min="12" max="15" width="30.7109375" style="1" customWidth="1"/>
    <col min="16" max="17" width="19.421875" style="1" customWidth="1"/>
    <col min="18" max="18" width="12.00390625" style="1" customWidth="1"/>
    <col min="19" max="19" width="21.57421875" style="1" customWidth="1"/>
    <col min="20" max="23" width="11.421875" style="1" customWidth="1"/>
    <col min="24" max="16384" width="11.421875" style="1" customWidth="1"/>
  </cols>
  <sheetData>
    <row r="1" spans="1:17" ht="31.5" customHeight="1">
      <c r="A1" s="260"/>
      <c r="B1" s="260"/>
      <c r="C1" s="232" t="s">
        <v>49</v>
      </c>
      <c r="D1" s="233"/>
      <c r="E1" s="233"/>
      <c r="F1" s="233"/>
      <c r="G1" s="233"/>
      <c r="H1" s="233"/>
      <c r="I1" s="233"/>
      <c r="J1" s="234"/>
      <c r="K1" s="262" t="s">
        <v>92</v>
      </c>
      <c r="L1" s="262"/>
      <c r="M1" s="262"/>
      <c r="N1" s="262"/>
      <c r="O1" s="262"/>
      <c r="P1" s="101"/>
      <c r="Q1" s="101"/>
    </row>
    <row r="2" spans="1:17" ht="19.5" customHeight="1">
      <c r="A2" s="260"/>
      <c r="B2" s="260"/>
      <c r="C2" s="235"/>
      <c r="D2" s="236"/>
      <c r="E2" s="236"/>
      <c r="F2" s="236"/>
      <c r="G2" s="236"/>
      <c r="H2" s="236"/>
      <c r="I2" s="236"/>
      <c r="J2" s="237"/>
      <c r="K2" s="230" t="s">
        <v>51</v>
      </c>
      <c r="L2" s="230"/>
      <c r="M2" s="230"/>
      <c r="N2" s="230"/>
      <c r="O2" s="230"/>
      <c r="P2" s="38"/>
      <c r="Q2" s="38"/>
    </row>
    <row r="3" spans="1:17" ht="19.5" customHeight="1">
      <c r="A3" s="260"/>
      <c r="B3" s="260"/>
      <c r="C3" s="232" t="s">
        <v>50</v>
      </c>
      <c r="D3" s="233"/>
      <c r="E3" s="233"/>
      <c r="F3" s="233"/>
      <c r="G3" s="233"/>
      <c r="H3" s="233"/>
      <c r="I3" s="233"/>
      <c r="J3" s="234"/>
      <c r="K3" s="230" t="s">
        <v>52</v>
      </c>
      <c r="L3" s="230"/>
      <c r="M3" s="230"/>
      <c r="N3" s="230" t="s">
        <v>64</v>
      </c>
      <c r="O3" s="230"/>
      <c r="P3" s="38"/>
      <c r="Q3" s="38"/>
    </row>
    <row r="4" spans="1:17" ht="24.75" customHeight="1">
      <c r="A4" s="260"/>
      <c r="B4" s="260"/>
      <c r="C4" s="235"/>
      <c r="D4" s="236"/>
      <c r="E4" s="236"/>
      <c r="F4" s="236"/>
      <c r="G4" s="236"/>
      <c r="H4" s="236"/>
      <c r="I4" s="236"/>
      <c r="J4" s="237"/>
      <c r="K4" s="238" t="s">
        <v>115</v>
      </c>
      <c r="L4" s="239"/>
      <c r="M4" s="240"/>
      <c r="N4" s="263">
        <v>44015</v>
      </c>
      <c r="O4" s="264"/>
      <c r="P4" s="102"/>
      <c r="Q4" s="102"/>
    </row>
    <row r="5" spans="1:17" ht="31.5" customHeight="1">
      <c r="A5" s="261" t="s">
        <v>95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103"/>
      <c r="Q5" s="103"/>
    </row>
    <row r="6" spans="1:18" ht="30.75" customHeight="1">
      <c r="A6" s="256" t="s">
        <v>3</v>
      </c>
      <c r="B6" s="256"/>
      <c r="C6" s="256"/>
      <c r="D6" s="254" t="s">
        <v>209</v>
      </c>
      <c r="E6" s="255"/>
      <c r="F6" s="255"/>
      <c r="G6" s="255"/>
      <c r="H6" s="121" t="s">
        <v>0</v>
      </c>
      <c r="I6" s="122" t="s">
        <v>1</v>
      </c>
      <c r="J6" s="111"/>
      <c r="K6" s="134"/>
      <c r="L6" s="253"/>
      <c r="M6" s="253"/>
      <c r="N6" s="98"/>
      <c r="O6" s="116"/>
      <c r="P6" s="98"/>
      <c r="Q6" s="98"/>
      <c r="R6" s="409" t="s">
        <v>210</v>
      </c>
    </row>
    <row r="7" spans="1:18" ht="34.5" customHeight="1">
      <c r="A7" s="220" t="s">
        <v>59</v>
      </c>
      <c r="B7" s="220"/>
      <c r="C7" s="220"/>
      <c r="D7" s="231" t="s">
        <v>116</v>
      </c>
      <c r="E7" s="231"/>
      <c r="F7" s="231"/>
      <c r="G7" s="231"/>
      <c r="H7" s="36" t="s">
        <v>96</v>
      </c>
      <c r="I7" s="182">
        <v>135585860.7</v>
      </c>
      <c r="J7" s="112"/>
      <c r="K7" s="135"/>
      <c r="L7" s="224"/>
      <c r="M7" s="224"/>
      <c r="N7" s="35"/>
      <c r="O7" s="117"/>
      <c r="P7" s="35"/>
      <c r="Q7" s="35"/>
      <c r="R7" s="409" t="s">
        <v>211</v>
      </c>
    </row>
    <row r="8" spans="1:18" ht="34.5" customHeight="1">
      <c r="A8" s="220" t="s">
        <v>2</v>
      </c>
      <c r="B8" s="220"/>
      <c r="C8" s="220"/>
      <c r="D8" s="221" t="s">
        <v>117</v>
      </c>
      <c r="E8" s="222"/>
      <c r="F8" s="222"/>
      <c r="G8" s="223"/>
      <c r="H8" s="31" t="s">
        <v>89</v>
      </c>
      <c r="I8" s="182">
        <v>88000000</v>
      </c>
      <c r="J8" s="112"/>
      <c r="K8" s="135"/>
      <c r="L8" s="35"/>
      <c r="M8" s="35"/>
      <c r="N8" s="35"/>
      <c r="O8" s="117"/>
      <c r="P8" s="35"/>
      <c r="Q8" s="35"/>
      <c r="R8" s="409" t="s">
        <v>212</v>
      </c>
    </row>
    <row r="9" spans="1:18" ht="33" customHeight="1">
      <c r="A9" s="241" t="s">
        <v>60</v>
      </c>
      <c r="B9" s="242"/>
      <c r="C9" s="243"/>
      <c r="D9" s="247">
        <v>22320301201</v>
      </c>
      <c r="E9" s="248"/>
      <c r="F9" s="248"/>
      <c r="G9" s="249"/>
      <c r="H9" s="31" t="s">
        <v>90</v>
      </c>
      <c r="I9" s="183" t="s">
        <v>4</v>
      </c>
      <c r="J9" s="113"/>
      <c r="K9" s="136"/>
      <c r="L9" s="224"/>
      <c r="M9" s="224"/>
      <c r="N9" s="35"/>
      <c r="O9" s="117"/>
      <c r="P9" s="35"/>
      <c r="Q9" s="35"/>
      <c r="R9" s="409" t="s">
        <v>213</v>
      </c>
    </row>
    <row r="10" spans="1:18" ht="30" customHeight="1">
      <c r="A10" s="244"/>
      <c r="B10" s="245"/>
      <c r="C10" s="246"/>
      <c r="D10" s="250"/>
      <c r="E10" s="251"/>
      <c r="F10" s="251"/>
      <c r="G10" s="252"/>
      <c r="H10" s="31" t="s">
        <v>91</v>
      </c>
      <c r="I10" s="183" t="s">
        <v>4</v>
      </c>
      <c r="J10" s="113"/>
      <c r="K10" s="136"/>
      <c r="L10" s="35"/>
      <c r="M10" s="35"/>
      <c r="N10" s="35"/>
      <c r="O10" s="117"/>
      <c r="P10" s="35"/>
      <c r="Q10" s="35"/>
      <c r="R10" s="409" t="s">
        <v>214</v>
      </c>
    </row>
    <row r="11" spans="1:18" ht="22.5" customHeight="1">
      <c r="A11" s="225" t="s">
        <v>103</v>
      </c>
      <c r="B11" s="225"/>
      <c r="C11" s="225"/>
      <c r="D11" s="225"/>
      <c r="E11" s="225"/>
      <c r="F11" s="225"/>
      <c r="G11" s="226"/>
      <c r="H11" s="118" t="s">
        <v>9</v>
      </c>
      <c r="I11" s="184">
        <f>SUM(I7:I10)</f>
        <v>223585860.7</v>
      </c>
      <c r="J11" s="114"/>
      <c r="K11" s="137"/>
      <c r="L11" s="227"/>
      <c r="M11" s="227"/>
      <c r="N11" s="115"/>
      <c r="O11" s="120"/>
      <c r="P11" s="35"/>
      <c r="Q11" s="35"/>
      <c r="R11" s="409" t="s">
        <v>215</v>
      </c>
    </row>
    <row r="12" spans="1:18" ht="22.5" customHeight="1">
      <c r="A12" s="225" t="s">
        <v>102</v>
      </c>
      <c r="B12" s="225"/>
      <c r="C12" s="225"/>
      <c r="D12" s="225"/>
      <c r="E12" s="225"/>
      <c r="F12" s="225"/>
      <c r="G12" s="226"/>
      <c r="H12" s="118" t="s">
        <v>9</v>
      </c>
      <c r="I12" s="119">
        <f>'POA H.B.'!G84</f>
        <v>1553000</v>
      </c>
      <c r="J12" s="114"/>
      <c r="K12" s="137"/>
      <c r="L12" s="115"/>
      <c r="M12" s="115"/>
      <c r="N12" s="115"/>
      <c r="O12" s="120"/>
      <c r="P12" s="35"/>
      <c r="Q12" s="35"/>
      <c r="R12" s="409" t="s">
        <v>216</v>
      </c>
    </row>
    <row r="13" spans="1:18" ht="35.25" customHeight="1">
      <c r="A13" s="211" t="s">
        <v>5</v>
      </c>
      <c r="B13" s="229" t="s">
        <v>104</v>
      </c>
      <c r="C13" s="229"/>
      <c r="D13" s="229"/>
      <c r="E13" s="209" t="s">
        <v>5</v>
      </c>
      <c r="F13" s="209" t="s">
        <v>99</v>
      </c>
      <c r="G13" s="229" t="s">
        <v>6</v>
      </c>
      <c r="H13" s="228" t="s">
        <v>139</v>
      </c>
      <c r="I13" s="228"/>
      <c r="J13" s="212" t="s">
        <v>7</v>
      </c>
      <c r="K13" s="212"/>
      <c r="L13" s="213" t="s">
        <v>93</v>
      </c>
      <c r="M13" s="213"/>
      <c r="N13" s="213"/>
      <c r="O13" s="213"/>
      <c r="P13" s="108"/>
      <c r="Q13" s="104"/>
      <c r="R13" s="409" t="s">
        <v>217</v>
      </c>
    </row>
    <row r="14" spans="1:18" ht="75" customHeight="1">
      <c r="A14" s="211"/>
      <c r="B14" s="229"/>
      <c r="C14" s="229"/>
      <c r="D14" s="229"/>
      <c r="E14" s="210"/>
      <c r="F14" s="210"/>
      <c r="G14" s="229"/>
      <c r="H14" s="100" t="s">
        <v>8</v>
      </c>
      <c r="I14" s="110" t="s">
        <v>61</v>
      </c>
      <c r="J14" s="100" t="s">
        <v>8</v>
      </c>
      <c r="K14" s="131" t="s">
        <v>61</v>
      </c>
      <c r="L14" s="109" t="s">
        <v>234</v>
      </c>
      <c r="M14" s="109" t="s">
        <v>242</v>
      </c>
      <c r="N14" s="109" t="s">
        <v>230</v>
      </c>
      <c r="O14" s="109" t="s">
        <v>235</v>
      </c>
      <c r="P14" s="99"/>
      <c r="Q14" s="99"/>
      <c r="R14" s="409" t="s">
        <v>218</v>
      </c>
    </row>
    <row r="15" spans="1:18" s="4" customFormat="1" ht="111" customHeight="1">
      <c r="A15" s="171">
        <v>1</v>
      </c>
      <c r="B15" s="216" t="s">
        <v>204</v>
      </c>
      <c r="C15" s="217"/>
      <c r="D15" s="218"/>
      <c r="E15" s="128">
        <v>1</v>
      </c>
      <c r="F15" s="178" t="s">
        <v>137</v>
      </c>
      <c r="G15" s="175" t="s">
        <v>125</v>
      </c>
      <c r="H15" s="154" t="s">
        <v>138</v>
      </c>
      <c r="I15" s="149">
        <v>0.25</v>
      </c>
      <c r="J15" s="152" t="s">
        <v>138</v>
      </c>
      <c r="K15" s="152" t="s">
        <v>138</v>
      </c>
      <c r="L15" s="153">
        <v>85585860.7017933</v>
      </c>
      <c r="M15" s="153">
        <v>50000000</v>
      </c>
      <c r="N15" s="179">
        <v>38000000</v>
      </c>
      <c r="O15" s="179">
        <v>50000000</v>
      </c>
      <c r="P15" s="105"/>
      <c r="Q15" s="105"/>
      <c r="R15" s="409" t="s">
        <v>219</v>
      </c>
    </row>
    <row r="16" spans="1:18" s="4" customFormat="1" ht="23.25" customHeight="1">
      <c r="A16" s="194" t="s">
        <v>100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219"/>
      <c r="L16" s="185">
        <f>SUM(L15:L15)</f>
        <v>85585860.7017933</v>
      </c>
      <c r="M16" s="185">
        <f>SUM(M15:M15)</f>
        <v>50000000</v>
      </c>
      <c r="N16" s="153">
        <f>SUM(N15:N15)</f>
        <v>38000000</v>
      </c>
      <c r="O16" s="153">
        <f>SUM(O15:O15)</f>
        <v>50000000</v>
      </c>
      <c r="P16" s="1"/>
      <c r="Q16" s="1"/>
      <c r="R16" s="409" t="s">
        <v>220</v>
      </c>
    </row>
    <row r="17" spans="1:18" s="4" customFormat="1" ht="23.25" customHeight="1">
      <c r="A17" s="194" t="s">
        <v>126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214">
        <f>L16+M16+N16+O16</f>
        <v>223585860.7017933</v>
      </c>
      <c r="M17" s="214"/>
      <c r="N17" s="214"/>
      <c r="O17" s="215"/>
      <c r="P17" s="1"/>
      <c r="Q17" s="1"/>
      <c r="R17" s="409" t="s">
        <v>221</v>
      </c>
    </row>
    <row r="18" spans="1:18" s="4" customFormat="1" ht="23.25" customHeight="1">
      <c r="A18" s="186" t="s">
        <v>83</v>
      </c>
      <c r="B18" s="186"/>
      <c r="C18" s="186" t="s">
        <v>63</v>
      </c>
      <c r="D18" s="186"/>
      <c r="E18" s="186"/>
      <c r="F18" s="186"/>
      <c r="G18" s="186"/>
      <c r="H18" s="186"/>
      <c r="I18" s="127" t="s">
        <v>13</v>
      </c>
      <c r="J18" s="125"/>
      <c r="K18" s="106"/>
      <c r="L18" s="34"/>
      <c r="M18" s="1"/>
      <c r="N18" s="1"/>
      <c r="O18" s="1"/>
      <c r="P18" s="1"/>
      <c r="Q18" s="1"/>
      <c r="R18" s="409" t="s">
        <v>222</v>
      </c>
    </row>
    <row r="19" spans="1:18" s="4" customFormat="1" ht="38.25" customHeight="1">
      <c r="A19" s="204">
        <v>0</v>
      </c>
      <c r="B19" s="205"/>
      <c r="C19" s="199" t="s">
        <v>206</v>
      </c>
      <c r="D19" s="200"/>
      <c r="E19" s="200"/>
      <c r="F19" s="200"/>
      <c r="G19" s="200"/>
      <c r="H19" s="201"/>
      <c r="I19" s="180" t="s">
        <v>201</v>
      </c>
      <c r="J19" s="126"/>
      <c r="K19" s="257" t="s">
        <v>207</v>
      </c>
      <c r="L19" s="109" t="s">
        <v>234</v>
      </c>
      <c r="M19" s="109" t="s">
        <v>242</v>
      </c>
      <c r="N19" s="109" t="s">
        <v>230</v>
      </c>
      <c r="O19" s="109" t="s">
        <v>235</v>
      </c>
      <c r="P19" s="1"/>
      <c r="Q19" s="1"/>
      <c r="R19" s="409" t="s">
        <v>223</v>
      </c>
    </row>
    <row r="20" spans="1:18" s="4" customFormat="1" ht="63.75" customHeight="1">
      <c r="A20" s="258">
        <v>1</v>
      </c>
      <c r="B20" s="259"/>
      <c r="C20" s="199" t="s">
        <v>208</v>
      </c>
      <c r="D20" s="200"/>
      <c r="E20" s="200"/>
      <c r="F20" s="200"/>
      <c r="G20" s="200"/>
      <c r="H20" s="201"/>
      <c r="I20" s="181">
        <v>44314</v>
      </c>
      <c r="J20" s="126"/>
      <c r="K20" s="257"/>
      <c r="L20" s="185">
        <v>85585860.7017933</v>
      </c>
      <c r="M20" s="185">
        <v>50000000</v>
      </c>
      <c r="N20" s="185">
        <v>38000000</v>
      </c>
      <c r="O20" s="185">
        <v>50000000</v>
      </c>
      <c r="P20" s="1"/>
      <c r="Q20" s="1"/>
      <c r="R20" s="409" t="s">
        <v>224</v>
      </c>
    </row>
    <row r="21" spans="1:18" s="4" customFormat="1" ht="17.25" customHeight="1">
      <c r="A21" s="1"/>
      <c r="B21" s="33"/>
      <c r="C21" s="33"/>
      <c r="D21" s="37"/>
      <c r="E21" s="37"/>
      <c r="F21" s="37"/>
      <c r="G21" s="37"/>
      <c r="H21" s="37"/>
      <c r="I21" s="37"/>
      <c r="J21" s="37"/>
      <c r="K21" s="133"/>
      <c r="L21" s="34"/>
      <c r="M21" s="1"/>
      <c r="N21" s="1"/>
      <c r="O21" s="1"/>
      <c r="P21" s="1"/>
      <c r="Q21" s="1"/>
      <c r="R21" s="409" t="s">
        <v>225</v>
      </c>
    </row>
    <row r="22" spans="1:18" s="4" customFormat="1" ht="21.75" customHeight="1">
      <c r="A22" s="1"/>
      <c r="B22" s="32"/>
      <c r="C22" s="196" t="s">
        <v>10</v>
      </c>
      <c r="D22" s="197"/>
      <c r="E22" s="197"/>
      <c r="F22" s="198"/>
      <c r="G22" s="187" t="s">
        <v>84</v>
      </c>
      <c r="H22" s="187"/>
      <c r="I22" s="187"/>
      <c r="J22" s="123"/>
      <c r="K22" s="138"/>
      <c r="L22" s="123"/>
      <c r="M22" s="123"/>
      <c r="N22" s="107"/>
      <c r="O22" s="107"/>
      <c r="P22" s="107"/>
      <c r="Q22" s="107"/>
      <c r="R22" s="409" t="s">
        <v>226</v>
      </c>
    </row>
    <row r="23" spans="1:18" ht="29.25" customHeight="1">
      <c r="A23" s="202" t="s">
        <v>11</v>
      </c>
      <c r="B23" s="202"/>
      <c r="C23" s="188" t="s">
        <v>202</v>
      </c>
      <c r="D23" s="189"/>
      <c r="E23" s="189"/>
      <c r="F23" s="190"/>
      <c r="G23" s="191" t="s">
        <v>127</v>
      </c>
      <c r="H23" s="192"/>
      <c r="I23" s="192"/>
      <c r="J23" s="192"/>
      <c r="K23" s="193"/>
      <c r="L23" s="124"/>
      <c r="M23" s="124"/>
      <c r="N23" s="38"/>
      <c r="O23" s="38"/>
      <c r="P23" s="38"/>
      <c r="Q23" s="38"/>
      <c r="R23" s="409" t="s">
        <v>227</v>
      </c>
    </row>
    <row r="24" spans="1:18" ht="29.25" customHeight="1">
      <c r="A24" s="202" t="s">
        <v>12</v>
      </c>
      <c r="B24" s="202"/>
      <c r="C24" s="188" t="s">
        <v>203</v>
      </c>
      <c r="D24" s="189"/>
      <c r="E24" s="189"/>
      <c r="F24" s="190"/>
      <c r="G24" s="191" t="s">
        <v>128</v>
      </c>
      <c r="H24" s="192"/>
      <c r="I24" s="192"/>
      <c r="J24" s="192"/>
      <c r="K24" s="193"/>
      <c r="L24" s="124"/>
      <c r="M24" s="124"/>
      <c r="N24" s="38"/>
      <c r="O24" s="38"/>
      <c r="P24" s="38"/>
      <c r="Q24" s="38"/>
      <c r="R24" s="409" t="s">
        <v>228</v>
      </c>
    </row>
    <row r="25" spans="1:18" ht="29.25" customHeight="1">
      <c r="A25" s="202" t="s">
        <v>13</v>
      </c>
      <c r="B25" s="202"/>
      <c r="C25" s="203">
        <f>+I20</f>
        <v>44314</v>
      </c>
      <c r="D25" s="189"/>
      <c r="E25" s="189"/>
      <c r="F25" s="190"/>
      <c r="G25" s="206">
        <f>+C25</f>
        <v>44314</v>
      </c>
      <c r="H25" s="207"/>
      <c r="I25" s="207"/>
      <c r="J25" s="207"/>
      <c r="K25" s="208"/>
      <c r="L25" s="124"/>
      <c r="M25" s="124"/>
      <c r="N25" s="38"/>
      <c r="O25" s="38"/>
      <c r="P25" s="38"/>
      <c r="Q25" s="38"/>
      <c r="R25" s="409" t="s">
        <v>229</v>
      </c>
    </row>
    <row r="26" ht="67.5">
      <c r="R26" s="409" t="s">
        <v>230</v>
      </c>
    </row>
    <row r="27" ht="45">
      <c r="R27" s="409" t="s">
        <v>231</v>
      </c>
    </row>
    <row r="28" ht="67.5">
      <c r="R28" s="409" t="s">
        <v>232</v>
      </c>
    </row>
    <row r="29" ht="33.75">
      <c r="R29" s="409" t="s">
        <v>233</v>
      </c>
    </row>
    <row r="30" ht="33.75">
      <c r="R30" s="409" t="s">
        <v>234</v>
      </c>
    </row>
    <row r="31" ht="33.75">
      <c r="R31" s="409" t="s">
        <v>235</v>
      </c>
    </row>
    <row r="32" ht="45">
      <c r="R32" s="409" t="s">
        <v>236</v>
      </c>
    </row>
    <row r="33" ht="45">
      <c r="R33" s="409" t="s">
        <v>237</v>
      </c>
    </row>
    <row r="34" ht="33.75">
      <c r="R34" s="409" t="s">
        <v>238</v>
      </c>
    </row>
    <row r="35" ht="33.75">
      <c r="R35" s="409" t="s">
        <v>239</v>
      </c>
    </row>
    <row r="36" ht="33.75">
      <c r="R36" s="409" t="s">
        <v>240</v>
      </c>
    </row>
    <row r="37" ht="33.75">
      <c r="R37" s="409" t="s">
        <v>241</v>
      </c>
    </row>
    <row r="38" ht="45">
      <c r="R38" s="409" t="s">
        <v>242</v>
      </c>
    </row>
    <row r="39" ht="45">
      <c r="R39" s="409" t="s">
        <v>243</v>
      </c>
    </row>
    <row r="40" ht="33.75">
      <c r="R40" s="409" t="s">
        <v>244</v>
      </c>
    </row>
    <row r="41" ht="33.75">
      <c r="R41" s="409" t="s">
        <v>245</v>
      </c>
    </row>
    <row r="42" ht="33.75">
      <c r="R42" s="409" t="s">
        <v>246</v>
      </c>
    </row>
    <row r="43" ht="33.75">
      <c r="R43" s="409" t="s">
        <v>247</v>
      </c>
    </row>
  </sheetData>
  <sheetProtection/>
  <mergeCells count="54">
    <mergeCell ref="L6:M6"/>
    <mergeCell ref="D6:G6"/>
    <mergeCell ref="A6:C6"/>
    <mergeCell ref="K19:K20"/>
    <mergeCell ref="A20:B20"/>
    <mergeCell ref="A1:B4"/>
    <mergeCell ref="A5:O5"/>
    <mergeCell ref="K1:O1"/>
    <mergeCell ref="N3:O3"/>
    <mergeCell ref="N4:O4"/>
    <mergeCell ref="L9:M9"/>
    <mergeCell ref="K2:O2"/>
    <mergeCell ref="K3:M3"/>
    <mergeCell ref="D7:G7"/>
    <mergeCell ref="G13:G14"/>
    <mergeCell ref="C1:J2"/>
    <mergeCell ref="C3:J4"/>
    <mergeCell ref="K4:M4"/>
    <mergeCell ref="A9:C10"/>
    <mergeCell ref="D9:G10"/>
    <mergeCell ref="A7:C7"/>
    <mergeCell ref="A8:C8"/>
    <mergeCell ref="D8:G8"/>
    <mergeCell ref="L7:M7"/>
    <mergeCell ref="A12:G12"/>
    <mergeCell ref="C18:H18"/>
    <mergeCell ref="A11:G11"/>
    <mergeCell ref="L11:M11"/>
    <mergeCell ref="H13:I13"/>
    <mergeCell ref="B13:D14"/>
    <mergeCell ref="F13:F14"/>
    <mergeCell ref="A13:A14"/>
    <mergeCell ref="J13:K13"/>
    <mergeCell ref="L13:O13"/>
    <mergeCell ref="E13:E14"/>
    <mergeCell ref="L17:O17"/>
    <mergeCell ref="B15:D15"/>
    <mergeCell ref="A16:K16"/>
    <mergeCell ref="C25:F25"/>
    <mergeCell ref="A19:B19"/>
    <mergeCell ref="C19:H19"/>
    <mergeCell ref="A25:B25"/>
    <mergeCell ref="C23:F23"/>
    <mergeCell ref="A23:B23"/>
    <mergeCell ref="G25:K25"/>
    <mergeCell ref="A18:B18"/>
    <mergeCell ref="G22:I22"/>
    <mergeCell ref="C24:F24"/>
    <mergeCell ref="G23:K23"/>
    <mergeCell ref="G24:K24"/>
    <mergeCell ref="A17:K17"/>
    <mergeCell ref="C22:F22"/>
    <mergeCell ref="C20:H20"/>
    <mergeCell ref="A24:B24"/>
  </mergeCells>
  <dataValidations count="2">
    <dataValidation type="list" allowBlank="1" showInputMessage="1" showErrorMessage="1" sqref="L10:O10 M14:O14 M19:O19">
      <formula1>$R$6:$R$58</formula1>
    </dataValidation>
    <dataValidation type="list" allowBlank="1" showInputMessage="1" showErrorMessage="1" sqref="L14 L19">
      <formula1>$R$6:$R$43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SheetLayoutView="100" zoomScalePageLayoutView="0" workbookViewId="0" topLeftCell="A10">
      <selection activeCell="K90" sqref="K90"/>
    </sheetView>
  </sheetViews>
  <sheetFormatPr defaultColWidth="11.421875" defaultRowHeight="12.75"/>
  <cols>
    <col min="1" max="2" width="34.28125" style="1" customWidth="1"/>
    <col min="3" max="3" width="18.00390625" style="1" customWidth="1"/>
    <col min="4" max="4" width="13.7109375" style="11" customWidth="1"/>
    <col min="5" max="5" width="14.421875" style="12" customWidth="1"/>
    <col min="6" max="6" width="15.28125" style="13" customWidth="1"/>
    <col min="7" max="7" width="17.7109375" style="12" customWidth="1"/>
    <col min="8" max="8" width="5.7109375" style="5" customWidth="1"/>
    <col min="9" max="9" width="7.00390625" style="5" customWidth="1"/>
    <col min="10" max="10" width="6.7109375" style="5" customWidth="1"/>
    <col min="11" max="11" width="9.57421875" style="5" customWidth="1"/>
    <col min="12" max="18" width="5.7109375" style="5" customWidth="1"/>
    <col min="19" max="19" width="6.28125" style="5" customWidth="1"/>
    <col min="20" max="29" width="11.421875" style="1" hidden="1" customWidth="1"/>
    <col min="30" max="16384" width="11.421875" style="1" customWidth="1"/>
  </cols>
  <sheetData>
    <row r="1" spans="1:19" ht="34.5" customHeight="1">
      <c r="A1" s="350"/>
      <c r="B1" s="142"/>
      <c r="C1" s="324" t="s">
        <v>14</v>
      </c>
      <c r="D1" s="325"/>
      <c r="E1" s="325"/>
      <c r="F1" s="325"/>
      <c r="G1" s="325"/>
      <c r="H1" s="325"/>
      <c r="I1" s="325"/>
      <c r="J1" s="325"/>
      <c r="K1" s="325"/>
      <c r="L1" s="354" t="s">
        <v>92</v>
      </c>
      <c r="M1" s="355"/>
      <c r="N1" s="355"/>
      <c r="O1" s="355"/>
      <c r="P1" s="355"/>
      <c r="Q1" s="355"/>
      <c r="R1" s="355"/>
      <c r="S1" s="356"/>
    </row>
    <row r="2" spans="1:19" ht="25.5" customHeight="1">
      <c r="A2" s="351"/>
      <c r="B2" s="143"/>
      <c r="C2" s="326"/>
      <c r="D2" s="327"/>
      <c r="E2" s="327"/>
      <c r="F2" s="327"/>
      <c r="G2" s="327"/>
      <c r="H2" s="327"/>
      <c r="I2" s="327"/>
      <c r="J2" s="327"/>
      <c r="K2" s="327"/>
      <c r="L2" s="357" t="s">
        <v>51</v>
      </c>
      <c r="M2" s="358"/>
      <c r="N2" s="358"/>
      <c r="O2" s="358"/>
      <c r="P2" s="358"/>
      <c r="Q2" s="358"/>
      <c r="R2" s="358"/>
      <c r="S2" s="359"/>
    </row>
    <row r="3" spans="1:19" ht="19.5" customHeight="1">
      <c r="A3" s="351"/>
      <c r="B3" s="143"/>
      <c r="C3" s="329" t="s">
        <v>50</v>
      </c>
      <c r="D3" s="330"/>
      <c r="E3" s="330"/>
      <c r="F3" s="330"/>
      <c r="G3" s="330"/>
      <c r="H3" s="330"/>
      <c r="I3" s="330"/>
      <c r="J3" s="330"/>
      <c r="K3" s="331"/>
      <c r="L3" s="360" t="s">
        <v>52</v>
      </c>
      <c r="M3" s="360"/>
      <c r="N3" s="360"/>
      <c r="O3" s="360"/>
      <c r="P3" s="314" t="s">
        <v>65</v>
      </c>
      <c r="Q3" s="314"/>
      <c r="R3" s="314"/>
      <c r="S3" s="315"/>
    </row>
    <row r="4" spans="1:19" ht="21.75" customHeight="1" thickBot="1">
      <c r="A4" s="351"/>
      <c r="B4" s="143"/>
      <c r="C4" s="332"/>
      <c r="D4" s="333"/>
      <c r="E4" s="333"/>
      <c r="F4" s="333"/>
      <c r="G4" s="333"/>
      <c r="H4" s="333"/>
      <c r="I4" s="333"/>
      <c r="J4" s="333"/>
      <c r="K4" s="334"/>
      <c r="L4" s="342" t="str">
        <f>+'POA H.A.'!K4</f>
        <v>Versión 2</v>
      </c>
      <c r="M4" s="343"/>
      <c r="N4" s="343"/>
      <c r="O4" s="344"/>
      <c r="P4" s="345">
        <f>+'POA H.A.'!N4</f>
        <v>44015</v>
      </c>
      <c r="Q4" s="346"/>
      <c r="R4" s="346"/>
      <c r="S4" s="347"/>
    </row>
    <row r="5" spans="1:19" ht="12.75" customHeight="1">
      <c r="A5" s="316" t="s">
        <v>53</v>
      </c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9"/>
    </row>
    <row r="6" spans="1:19" ht="12.75" customHeight="1" thickBot="1">
      <c r="A6" s="320"/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3"/>
    </row>
    <row r="7" spans="1:19" ht="18" customHeight="1">
      <c r="A7" s="367" t="s">
        <v>141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</row>
    <row r="8" spans="1:19" ht="13.5" thickBo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</row>
    <row r="9" spans="1:19" s="40" customFormat="1" ht="18" customHeight="1">
      <c r="A9" s="335" t="s">
        <v>85</v>
      </c>
      <c r="B9" s="336"/>
      <c r="C9" s="336"/>
      <c r="D9" s="336"/>
      <c r="E9" s="336"/>
      <c r="F9" s="336"/>
      <c r="G9" s="336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2.75" customHeight="1">
      <c r="A10" s="352" t="s">
        <v>82</v>
      </c>
      <c r="B10" s="353"/>
      <c r="C10" s="353"/>
      <c r="D10" s="294" t="s">
        <v>81</v>
      </c>
      <c r="E10" s="294" t="s">
        <v>78</v>
      </c>
      <c r="F10" s="304" t="s">
        <v>17</v>
      </c>
      <c r="G10" s="304" t="s">
        <v>79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93"/>
    </row>
    <row r="11" spans="1:19" ht="12.75">
      <c r="A11" s="291"/>
      <c r="B11" s="292"/>
      <c r="C11" s="292"/>
      <c r="D11" s="294"/>
      <c r="E11" s="294"/>
      <c r="F11" s="304"/>
      <c r="G11" s="30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94"/>
    </row>
    <row r="12" spans="1:19" ht="12.75">
      <c r="A12" s="301" t="s">
        <v>80</v>
      </c>
      <c r="B12" s="302"/>
      <c r="C12" s="303"/>
      <c r="D12" s="45"/>
      <c r="E12" s="46"/>
      <c r="F12" s="47"/>
      <c r="G12" s="47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94"/>
    </row>
    <row r="13" spans="1:19" ht="12.75">
      <c r="A13" s="301" t="s">
        <v>74</v>
      </c>
      <c r="B13" s="302"/>
      <c r="C13" s="302"/>
      <c r="D13" s="48"/>
      <c r="E13" s="49"/>
      <c r="F13" s="48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95"/>
    </row>
    <row r="14" spans="1:19" ht="12.75">
      <c r="A14" s="301" t="s">
        <v>75</v>
      </c>
      <c r="B14" s="302"/>
      <c r="C14" s="302"/>
      <c r="D14" s="48"/>
      <c r="E14" s="49"/>
      <c r="F14" s="48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95"/>
    </row>
    <row r="15" spans="1:19" ht="12.75">
      <c r="A15" s="301" t="s">
        <v>76</v>
      </c>
      <c r="B15" s="302"/>
      <c r="C15" s="302"/>
      <c r="D15" s="48"/>
      <c r="E15" s="49"/>
      <c r="F15" s="48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5"/>
    </row>
    <row r="16" spans="1:19" ht="12.75">
      <c r="A16" s="301" t="s">
        <v>77</v>
      </c>
      <c r="B16" s="302"/>
      <c r="C16" s="302"/>
      <c r="D16" s="48"/>
      <c r="E16" s="49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95"/>
    </row>
    <row r="17" spans="1:19" ht="13.5" thickBot="1">
      <c r="A17" s="298" t="s">
        <v>29</v>
      </c>
      <c r="B17" s="299"/>
      <c r="C17" s="299"/>
      <c r="D17" s="299"/>
      <c r="E17" s="299"/>
      <c r="F17" s="300"/>
      <c r="G17" s="59">
        <v>0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</row>
    <row r="18" spans="1:19" ht="18.75" customHeight="1">
      <c r="A18" s="348" t="s">
        <v>114</v>
      </c>
      <c r="B18" s="349"/>
      <c r="C18" s="349"/>
      <c r="D18" s="349"/>
      <c r="E18" s="349"/>
      <c r="F18" s="349"/>
      <c r="G18" s="34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s="7" customFormat="1" ht="11.25" customHeight="1">
      <c r="A19" s="305" t="s">
        <v>112</v>
      </c>
      <c r="B19" s="294" t="s">
        <v>16</v>
      </c>
      <c r="C19" s="294" t="s">
        <v>113</v>
      </c>
      <c r="D19" s="304" t="s">
        <v>17</v>
      </c>
      <c r="E19" s="304" t="s">
        <v>18</v>
      </c>
      <c r="F19" s="294" t="s">
        <v>19</v>
      </c>
      <c r="G19" s="304" t="s">
        <v>20</v>
      </c>
      <c r="H19" s="364" t="s">
        <v>21</v>
      </c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6"/>
    </row>
    <row r="20" spans="1:19" s="8" customFormat="1" ht="8.25">
      <c r="A20" s="305"/>
      <c r="B20" s="294"/>
      <c r="C20" s="294"/>
      <c r="D20" s="304"/>
      <c r="E20" s="304"/>
      <c r="F20" s="294"/>
      <c r="G20" s="304"/>
      <c r="H20" s="53" t="s">
        <v>22</v>
      </c>
      <c r="I20" s="53" t="s">
        <v>58</v>
      </c>
      <c r="J20" s="53" t="s">
        <v>23</v>
      </c>
      <c r="K20" s="53" t="s">
        <v>24</v>
      </c>
      <c r="L20" s="53" t="s">
        <v>25</v>
      </c>
      <c r="M20" s="53" t="s">
        <v>26</v>
      </c>
      <c r="N20" s="53" t="s">
        <v>27</v>
      </c>
      <c r="O20" s="53" t="s">
        <v>28</v>
      </c>
      <c r="P20" s="53" t="s">
        <v>54</v>
      </c>
      <c r="Q20" s="53" t="s">
        <v>55</v>
      </c>
      <c r="R20" s="53" t="s">
        <v>56</v>
      </c>
      <c r="S20" s="54" t="s">
        <v>57</v>
      </c>
    </row>
    <row r="21" spans="1:19" ht="114.75">
      <c r="A21" s="159" t="s">
        <v>142</v>
      </c>
      <c r="B21" s="156" t="s">
        <v>143</v>
      </c>
      <c r="C21" s="155" t="s">
        <v>144</v>
      </c>
      <c r="D21" s="48">
        <v>1</v>
      </c>
      <c r="E21" s="49">
        <v>3455800</v>
      </c>
      <c r="F21" s="48">
        <v>9</v>
      </c>
      <c r="G21" s="49">
        <f>D21*E21*F21+(D21*E21*F21*4/1000)</f>
        <v>31226608.8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19" ht="114.75">
      <c r="A22" s="159" t="s">
        <v>145</v>
      </c>
      <c r="B22" s="156" t="s">
        <v>146</v>
      </c>
      <c r="C22" s="155" t="s">
        <v>144</v>
      </c>
      <c r="D22" s="48">
        <v>1</v>
      </c>
      <c r="E22" s="49">
        <v>3455800</v>
      </c>
      <c r="F22" s="48">
        <v>9</v>
      </c>
      <c r="G22" s="49">
        <f>D22*E22*F22+(D22*E22*F22*4/1000)</f>
        <v>31226608.8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19" ht="114.75">
      <c r="A23" s="159" t="s">
        <v>147</v>
      </c>
      <c r="B23" s="156" t="s">
        <v>143</v>
      </c>
      <c r="C23" s="155" t="s">
        <v>144</v>
      </c>
      <c r="D23" s="48">
        <v>1</v>
      </c>
      <c r="E23" s="49">
        <v>3455800</v>
      </c>
      <c r="F23" s="48">
        <v>9</v>
      </c>
      <c r="G23" s="49">
        <f>D23*E23*F23+(D23*E23*F23*4/1000)</f>
        <v>31226608.8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19" ht="114.75">
      <c r="A24" s="159" t="s">
        <v>148</v>
      </c>
      <c r="B24" s="156" t="s">
        <v>149</v>
      </c>
      <c r="C24" s="155" t="s">
        <v>150</v>
      </c>
      <c r="D24" s="48">
        <v>1</v>
      </c>
      <c r="E24" s="49">
        <v>2145350</v>
      </c>
      <c r="F24" s="48">
        <v>10</v>
      </c>
      <c r="G24" s="49">
        <f>D24*E24*F24+(D24*E24*F24*4/1000)</f>
        <v>21539314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19" ht="115.5" thickBot="1">
      <c r="A25" s="159" t="s">
        <v>151</v>
      </c>
      <c r="B25" s="156" t="s">
        <v>152</v>
      </c>
      <c r="C25" s="155" t="s">
        <v>153</v>
      </c>
      <c r="D25" s="48">
        <v>1</v>
      </c>
      <c r="E25" s="49">
        <v>1439650</v>
      </c>
      <c r="F25" s="48">
        <v>9</v>
      </c>
      <c r="G25" s="49">
        <f>D25*E25*F25+(D25*E25*F25*4/1000)</f>
        <v>13008677.4</v>
      </c>
      <c r="H25" s="265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7"/>
    </row>
    <row r="26" spans="1:19" ht="13.5" thickBot="1">
      <c r="A26" s="298" t="s">
        <v>29</v>
      </c>
      <c r="B26" s="299"/>
      <c r="C26" s="299"/>
      <c r="D26" s="299"/>
      <c r="E26" s="299"/>
      <c r="F26" s="300"/>
      <c r="G26" s="59">
        <f>SUM(G21:G25)</f>
        <v>128227817.80000001</v>
      </c>
      <c r="H26" s="265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7"/>
    </row>
    <row r="27" spans="1:19" s="4" customFormat="1" ht="18" customHeight="1" thickBot="1">
      <c r="A27" s="348" t="s">
        <v>30</v>
      </c>
      <c r="B27" s="349"/>
      <c r="C27" s="349"/>
      <c r="D27" s="349"/>
      <c r="E27" s="349"/>
      <c r="F27" s="349"/>
      <c r="G27" s="34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</row>
    <row r="28" spans="1:19" s="9" customFormat="1" ht="16.5" customHeight="1">
      <c r="A28" s="306" t="s">
        <v>31</v>
      </c>
      <c r="B28" s="307"/>
      <c r="C28" s="308"/>
      <c r="D28" s="268" t="s">
        <v>32</v>
      </c>
      <c r="E28" s="362" t="s">
        <v>17</v>
      </c>
      <c r="F28" s="297" t="s">
        <v>33</v>
      </c>
      <c r="G28" s="268" t="s">
        <v>20</v>
      </c>
      <c r="H28" s="364" t="s">
        <v>21</v>
      </c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6"/>
    </row>
    <row r="29" spans="1:19" s="7" customFormat="1" ht="14.25" customHeight="1">
      <c r="A29" s="309"/>
      <c r="B29" s="310"/>
      <c r="C29" s="311"/>
      <c r="D29" s="269"/>
      <c r="E29" s="363"/>
      <c r="F29" s="296"/>
      <c r="G29" s="269"/>
      <c r="H29" s="53" t="s">
        <v>22</v>
      </c>
      <c r="I29" s="53" t="s">
        <v>58</v>
      </c>
      <c r="J29" s="53" t="s">
        <v>23</v>
      </c>
      <c r="K29" s="53" t="s">
        <v>24</v>
      </c>
      <c r="L29" s="53" t="s">
        <v>25</v>
      </c>
      <c r="M29" s="53" t="s">
        <v>26</v>
      </c>
      <c r="N29" s="53" t="s">
        <v>27</v>
      </c>
      <c r="O29" s="53" t="s">
        <v>28</v>
      </c>
      <c r="P29" s="53" t="s">
        <v>54</v>
      </c>
      <c r="Q29" s="53" t="s">
        <v>55</v>
      </c>
      <c r="R29" s="53" t="s">
        <v>56</v>
      </c>
      <c r="S29" s="54" t="s">
        <v>57</v>
      </c>
    </row>
    <row r="30" spans="1:19" s="8" customFormat="1" ht="12.75" customHeight="1">
      <c r="A30" s="312"/>
      <c r="B30" s="313"/>
      <c r="C30" s="313"/>
      <c r="D30" s="62"/>
      <c r="E30" s="62"/>
      <c r="F30" s="63"/>
      <c r="G30" s="6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</row>
    <row r="31" spans="1:19" s="8" customFormat="1" ht="12.75" customHeight="1">
      <c r="A31" s="312"/>
      <c r="B31" s="313"/>
      <c r="C31" s="313"/>
      <c r="D31" s="64"/>
      <c r="E31" s="64"/>
      <c r="F31" s="46"/>
      <c r="G31" s="49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</row>
    <row r="32" spans="1:19" s="8" customFormat="1" ht="12.75" customHeight="1">
      <c r="A32" s="312"/>
      <c r="B32" s="313"/>
      <c r="C32" s="313"/>
      <c r="D32" s="64"/>
      <c r="E32" s="64"/>
      <c r="F32" s="46"/>
      <c r="G32" s="49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</row>
    <row r="33" spans="1:19" s="8" customFormat="1" ht="12.75" customHeight="1">
      <c r="A33" s="65"/>
      <c r="B33" s="141"/>
      <c r="C33" s="66"/>
      <c r="D33" s="64"/>
      <c r="E33" s="64"/>
      <c r="F33" s="46"/>
      <c r="G33" s="49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</row>
    <row r="34" spans="1:19" ht="12.75" customHeight="1" thickBot="1">
      <c r="A34" s="298" t="s">
        <v>29</v>
      </c>
      <c r="B34" s="299"/>
      <c r="C34" s="299"/>
      <c r="D34" s="299"/>
      <c r="E34" s="299"/>
      <c r="F34" s="300"/>
      <c r="G34" s="59">
        <f>SUM(G30:G33)</f>
        <v>0</v>
      </c>
      <c r="H34" s="67"/>
      <c r="I34" s="68"/>
      <c r="J34" s="68"/>
      <c r="K34" s="68"/>
      <c r="L34" s="68"/>
      <c r="M34" s="68"/>
      <c r="N34" s="69"/>
      <c r="O34" s="70"/>
      <c r="P34" s="70"/>
      <c r="Q34" s="70"/>
      <c r="R34" s="70"/>
      <c r="S34" s="71"/>
    </row>
    <row r="35" spans="1:19" s="4" customFormat="1" ht="18.75" customHeight="1" thickBot="1">
      <c r="A35" s="340" t="s">
        <v>34</v>
      </c>
      <c r="B35" s="341"/>
      <c r="C35" s="341"/>
      <c r="D35" s="341"/>
      <c r="E35" s="341"/>
      <c r="F35" s="341"/>
      <c r="G35" s="341"/>
      <c r="H35" s="265"/>
      <c r="I35" s="266"/>
      <c r="J35" s="266"/>
      <c r="K35" s="266"/>
      <c r="L35" s="266"/>
      <c r="M35" s="266"/>
      <c r="N35" s="266"/>
      <c r="O35" s="60"/>
      <c r="P35" s="60"/>
      <c r="Q35" s="60"/>
      <c r="R35" s="60"/>
      <c r="S35" s="61"/>
    </row>
    <row r="36" spans="1:19" s="4" customFormat="1" ht="12.75">
      <c r="A36" s="72"/>
      <c r="B36" s="145"/>
      <c r="C36" s="73"/>
      <c r="D36" s="74"/>
      <c r="E36" s="75"/>
      <c r="F36" s="76"/>
      <c r="G36" s="75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</row>
    <row r="37" spans="1:19" s="7" customFormat="1" ht="15.75" customHeight="1">
      <c r="A37" s="306" t="s">
        <v>31</v>
      </c>
      <c r="B37" s="307"/>
      <c r="C37" s="308"/>
      <c r="D37" s="268" t="s">
        <v>32</v>
      </c>
      <c r="E37" s="362" t="s">
        <v>17</v>
      </c>
      <c r="F37" s="297" t="s">
        <v>33</v>
      </c>
      <c r="G37" s="268" t="s">
        <v>20</v>
      </c>
      <c r="H37" s="364" t="s">
        <v>21</v>
      </c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6"/>
    </row>
    <row r="38" spans="1:19" s="8" customFormat="1" ht="13.5" customHeight="1">
      <c r="A38" s="309"/>
      <c r="B38" s="310"/>
      <c r="C38" s="311"/>
      <c r="D38" s="269"/>
      <c r="E38" s="363"/>
      <c r="F38" s="296"/>
      <c r="G38" s="269"/>
      <c r="H38" s="53" t="s">
        <v>22</v>
      </c>
      <c r="I38" s="53" t="s">
        <v>58</v>
      </c>
      <c r="J38" s="53" t="s">
        <v>23</v>
      </c>
      <c r="K38" s="53" t="s">
        <v>24</v>
      </c>
      <c r="L38" s="53" t="s">
        <v>25</v>
      </c>
      <c r="M38" s="53" t="s">
        <v>26</v>
      </c>
      <c r="N38" s="53" t="s">
        <v>27</v>
      </c>
      <c r="O38" s="53" t="s">
        <v>28</v>
      </c>
      <c r="P38" s="53" t="s">
        <v>54</v>
      </c>
      <c r="Q38" s="53" t="s">
        <v>55</v>
      </c>
      <c r="R38" s="53" t="s">
        <v>56</v>
      </c>
      <c r="S38" s="54" t="s">
        <v>57</v>
      </c>
    </row>
    <row r="39" spans="1:19" ht="12.75">
      <c r="A39" s="302"/>
      <c r="B39" s="302"/>
      <c r="C39" s="303"/>
      <c r="D39" s="56"/>
      <c r="E39" s="49"/>
      <c r="F39" s="48"/>
      <c r="G39" s="4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1:19" ht="12.75">
      <c r="A40" s="302"/>
      <c r="B40" s="302"/>
      <c r="C40" s="303"/>
      <c r="D40" s="56"/>
      <c r="E40" s="49"/>
      <c r="F40" s="48"/>
      <c r="G40" s="49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19" ht="12.75">
      <c r="A41" s="302"/>
      <c r="B41" s="302"/>
      <c r="C41" s="303"/>
      <c r="D41" s="56"/>
      <c r="E41" s="49"/>
      <c r="F41" s="48"/>
      <c r="G41" s="49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1:19" ht="12.75">
      <c r="A42" s="302"/>
      <c r="B42" s="302"/>
      <c r="C42" s="303"/>
      <c r="D42" s="56"/>
      <c r="E42" s="49"/>
      <c r="F42" s="48"/>
      <c r="G42" s="49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1:19" ht="13.5" thickBot="1">
      <c r="A43" s="298" t="s">
        <v>29</v>
      </c>
      <c r="B43" s="299"/>
      <c r="C43" s="299"/>
      <c r="D43" s="299"/>
      <c r="E43" s="299"/>
      <c r="F43" s="300"/>
      <c r="G43" s="79">
        <f>SUM(G39:G42)</f>
        <v>0</v>
      </c>
      <c r="H43" s="274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361"/>
    </row>
    <row r="44" spans="1:19" ht="21" customHeight="1" thickBot="1">
      <c r="A44" s="80" t="s">
        <v>37</v>
      </c>
      <c r="B44" s="146"/>
      <c r="C44" s="81"/>
      <c r="D44" s="82"/>
      <c r="E44" s="83"/>
      <c r="F44" s="84"/>
      <c r="G44" s="83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</row>
    <row r="45" spans="1:19" s="7" customFormat="1" ht="16.5" customHeight="1">
      <c r="A45" s="288" t="s">
        <v>15</v>
      </c>
      <c r="B45" s="289"/>
      <c r="C45" s="290"/>
      <c r="D45" s="294" t="s">
        <v>35</v>
      </c>
      <c r="E45" s="295" t="s">
        <v>17</v>
      </c>
      <c r="F45" s="297" t="s">
        <v>33</v>
      </c>
      <c r="G45" s="268" t="s">
        <v>20</v>
      </c>
      <c r="H45" s="270" t="s">
        <v>21</v>
      </c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2"/>
    </row>
    <row r="46" spans="1:19" s="8" customFormat="1" ht="13.5" customHeight="1">
      <c r="A46" s="291"/>
      <c r="B46" s="292"/>
      <c r="C46" s="293"/>
      <c r="D46" s="294"/>
      <c r="E46" s="296"/>
      <c r="F46" s="296"/>
      <c r="G46" s="269"/>
      <c r="H46" s="53" t="s">
        <v>22</v>
      </c>
      <c r="I46" s="53" t="s">
        <v>58</v>
      </c>
      <c r="J46" s="53" t="s">
        <v>23</v>
      </c>
      <c r="K46" s="53" t="s">
        <v>24</v>
      </c>
      <c r="L46" s="53" t="s">
        <v>25</v>
      </c>
      <c r="M46" s="53" t="s">
        <v>26</v>
      </c>
      <c r="N46" s="53" t="s">
        <v>27</v>
      </c>
      <c r="O46" s="53" t="s">
        <v>28</v>
      </c>
      <c r="P46" s="53" t="s">
        <v>54</v>
      </c>
      <c r="Q46" s="53" t="s">
        <v>55</v>
      </c>
      <c r="R46" s="53" t="s">
        <v>56</v>
      </c>
      <c r="S46" s="54" t="s">
        <v>57</v>
      </c>
    </row>
    <row r="47" spans="1:19" ht="12.75">
      <c r="A47" s="291"/>
      <c r="B47" s="292"/>
      <c r="C47" s="293"/>
      <c r="D47" s="56"/>
      <c r="E47" s="49"/>
      <c r="F47" s="48"/>
      <c r="G47" s="49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19" ht="12.75">
      <c r="A48" s="337"/>
      <c r="B48" s="338"/>
      <c r="C48" s="339"/>
      <c r="D48" s="56"/>
      <c r="E48" s="49"/>
      <c r="F48" s="48"/>
      <c r="G48" s="49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</row>
    <row r="49" spans="1:19" ht="12.75">
      <c r="A49" s="337"/>
      <c r="B49" s="338"/>
      <c r="C49" s="339"/>
      <c r="D49" s="56"/>
      <c r="E49" s="49"/>
      <c r="F49" s="48"/>
      <c r="G49" s="49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1:19" ht="12.75">
      <c r="A50" s="85"/>
      <c r="B50" s="147"/>
      <c r="C50" s="86"/>
      <c r="D50" s="56"/>
      <c r="E50" s="49"/>
      <c r="F50" s="48"/>
      <c r="G50" s="49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</row>
    <row r="51" spans="1:19" ht="13.5" thickBot="1">
      <c r="A51" s="298" t="s">
        <v>29</v>
      </c>
      <c r="B51" s="299"/>
      <c r="C51" s="299"/>
      <c r="D51" s="299"/>
      <c r="E51" s="299"/>
      <c r="F51" s="300"/>
      <c r="G51" s="79">
        <f>SUM(G47:G50)</f>
        <v>0</v>
      </c>
      <c r="H51" s="265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7"/>
    </row>
    <row r="52" spans="1:19" ht="21.75" customHeight="1" thickBot="1">
      <c r="A52" s="80" t="s">
        <v>38</v>
      </c>
      <c r="B52" s="146"/>
      <c r="C52" s="81"/>
      <c r="D52" s="82"/>
      <c r="E52" s="83"/>
      <c r="F52" s="84"/>
      <c r="G52" s="83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</row>
    <row r="53" spans="1:19" s="7" customFormat="1" ht="12.75" customHeight="1">
      <c r="A53" s="305" t="s">
        <v>15</v>
      </c>
      <c r="B53" s="140"/>
      <c r="C53" s="294" t="s">
        <v>39</v>
      </c>
      <c r="D53" s="369" t="s">
        <v>40</v>
      </c>
      <c r="E53" s="368" t="s">
        <v>41</v>
      </c>
      <c r="F53" s="294" t="s">
        <v>42</v>
      </c>
      <c r="G53" s="268" t="s">
        <v>20</v>
      </c>
      <c r="H53" s="270" t="s">
        <v>21</v>
      </c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2"/>
    </row>
    <row r="54" spans="1:19" s="8" customFormat="1" ht="13.5" customHeight="1">
      <c r="A54" s="305"/>
      <c r="B54" s="140"/>
      <c r="C54" s="294"/>
      <c r="D54" s="370"/>
      <c r="E54" s="368"/>
      <c r="F54" s="294"/>
      <c r="G54" s="269"/>
      <c r="H54" s="53" t="s">
        <v>22</v>
      </c>
      <c r="I54" s="53" t="s">
        <v>58</v>
      </c>
      <c r="J54" s="53" t="s">
        <v>23</v>
      </c>
      <c r="K54" s="53" t="s">
        <v>24</v>
      </c>
      <c r="L54" s="53" t="s">
        <v>25</v>
      </c>
      <c r="M54" s="53" t="s">
        <v>26</v>
      </c>
      <c r="N54" s="53" t="s">
        <v>27</v>
      </c>
      <c r="O54" s="53" t="s">
        <v>28</v>
      </c>
      <c r="P54" s="53" t="s">
        <v>54</v>
      </c>
      <c r="Q54" s="53" t="s">
        <v>55</v>
      </c>
      <c r="R54" s="53" t="s">
        <v>56</v>
      </c>
      <c r="S54" s="54" t="s">
        <v>57</v>
      </c>
    </row>
    <row r="55" spans="1:19" ht="12.75">
      <c r="A55" s="55"/>
      <c r="B55" s="144"/>
      <c r="C55" s="48"/>
      <c r="D55" s="56"/>
      <c r="E55" s="49"/>
      <c r="F55" s="48"/>
      <c r="G55" s="49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</row>
    <row r="56" spans="1:19" ht="12.75">
      <c r="A56" s="55"/>
      <c r="B56" s="144"/>
      <c r="C56" s="48"/>
      <c r="D56" s="56"/>
      <c r="E56" s="49"/>
      <c r="F56" s="48"/>
      <c r="G56" s="49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</row>
    <row r="57" spans="1:19" ht="12.75">
      <c r="A57" s="55"/>
      <c r="B57" s="144"/>
      <c r="C57" s="48"/>
      <c r="D57" s="56"/>
      <c r="E57" s="49"/>
      <c r="F57" s="48"/>
      <c r="G57" s="49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</row>
    <row r="58" spans="1:19" ht="12.75">
      <c r="A58" s="55"/>
      <c r="B58" s="144"/>
      <c r="C58" s="48"/>
      <c r="D58" s="56"/>
      <c r="E58" s="49"/>
      <c r="F58" s="48"/>
      <c r="G58" s="49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</row>
    <row r="59" spans="1:19" ht="13.5" thickBot="1">
      <c r="A59" s="298" t="s">
        <v>29</v>
      </c>
      <c r="B59" s="299"/>
      <c r="C59" s="299"/>
      <c r="D59" s="299"/>
      <c r="E59" s="299"/>
      <c r="F59" s="300"/>
      <c r="G59" s="87">
        <f>SUM(G55:G58)</f>
        <v>0</v>
      </c>
      <c r="H59" s="265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7"/>
    </row>
    <row r="60" spans="1:19" ht="22.5" customHeight="1" thickBot="1">
      <c r="A60" s="80" t="s">
        <v>43</v>
      </c>
      <c r="B60" s="146"/>
      <c r="C60" s="81"/>
      <c r="D60" s="82"/>
      <c r="E60" s="83"/>
      <c r="F60" s="84"/>
      <c r="G60" s="83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</row>
    <row r="61" spans="1:19" s="7" customFormat="1" ht="12.75" customHeight="1">
      <c r="A61" s="288" t="s">
        <v>15</v>
      </c>
      <c r="B61" s="289"/>
      <c r="C61" s="289"/>
      <c r="D61" s="289"/>
      <c r="E61" s="290"/>
      <c r="F61" s="294" t="s">
        <v>39</v>
      </c>
      <c r="G61" s="304" t="s">
        <v>36</v>
      </c>
      <c r="H61" s="270" t="s">
        <v>21</v>
      </c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2"/>
    </row>
    <row r="62" spans="1:19" s="8" customFormat="1" ht="13.5" customHeight="1">
      <c r="A62" s="291"/>
      <c r="B62" s="292"/>
      <c r="C62" s="292"/>
      <c r="D62" s="292"/>
      <c r="E62" s="293"/>
      <c r="F62" s="294"/>
      <c r="G62" s="304"/>
      <c r="H62" s="53" t="s">
        <v>22</v>
      </c>
      <c r="I62" s="53" t="s">
        <v>58</v>
      </c>
      <c r="J62" s="53" t="s">
        <v>23</v>
      </c>
      <c r="K62" s="53" t="s">
        <v>24</v>
      </c>
      <c r="L62" s="53" t="s">
        <v>25</v>
      </c>
      <c r="M62" s="53" t="s">
        <v>26</v>
      </c>
      <c r="N62" s="53" t="s">
        <v>27</v>
      </c>
      <c r="O62" s="53" t="s">
        <v>28</v>
      </c>
      <c r="P62" s="53" t="s">
        <v>54</v>
      </c>
      <c r="Q62" s="53" t="s">
        <v>55</v>
      </c>
      <c r="R62" s="53" t="s">
        <v>56</v>
      </c>
      <c r="S62" s="54" t="s">
        <v>57</v>
      </c>
    </row>
    <row r="63" spans="1:19" ht="12.75">
      <c r="A63" s="301"/>
      <c r="B63" s="302"/>
      <c r="C63" s="302"/>
      <c r="D63" s="302"/>
      <c r="E63" s="303"/>
      <c r="F63" s="48"/>
      <c r="G63" s="49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8"/>
    </row>
    <row r="64" spans="1:19" ht="12.75">
      <c r="A64" s="301"/>
      <c r="B64" s="302"/>
      <c r="C64" s="302"/>
      <c r="D64" s="302"/>
      <c r="E64" s="303"/>
      <c r="F64" s="48"/>
      <c r="G64" s="49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8"/>
    </row>
    <row r="65" spans="1:19" ht="12.75">
      <c r="A65" s="301"/>
      <c r="B65" s="302"/>
      <c r="C65" s="302"/>
      <c r="D65" s="302"/>
      <c r="E65" s="303"/>
      <c r="F65" s="48"/>
      <c r="G65" s="49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/>
    </row>
    <row r="66" spans="1:19" ht="12.75">
      <c r="A66" s="301"/>
      <c r="B66" s="302"/>
      <c r="C66" s="302"/>
      <c r="D66" s="302"/>
      <c r="E66" s="303"/>
      <c r="F66" s="48"/>
      <c r="G66" s="49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</row>
    <row r="67" spans="1:19" ht="13.5" thickBot="1">
      <c r="A67" s="298" t="s">
        <v>29</v>
      </c>
      <c r="B67" s="299"/>
      <c r="C67" s="299"/>
      <c r="D67" s="299"/>
      <c r="E67" s="299"/>
      <c r="F67" s="300"/>
      <c r="G67" s="87">
        <f>SUM(G63:G66)</f>
        <v>0</v>
      </c>
      <c r="H67" s="265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7"/>
    </row>
    <row r="68" spans="1:19" s="4" customFormat="1" ht="19.5" customHeight="1" thickBot="1">
      <c r="A68" s="80" t="s">
        <v>44</v>
      </c>
      <c r="B68" s="146"/>
      <c r="C68" s="81"/>
      <c r="D68" s="82"/>
      <c r="E68" s="83"/>
      <c r="F68" s="84"/>
      <c r="G68" s="8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</row>
    <row r="69" spans="1:19" s="7" customFormat="1" ht="12.75" customHeight="1">
      <c r="A69" s="288" t="s">
        <v>15</v>
      </c>
      <c r="B69" s="289"/>
      <c r="C69" s="290"/>
      <c r="D69" s="294" t="s">
        <v>35</v>
      </c>
      <c r="E69" s="295" t="s">
        <v>17</v>
      </c>
      <c r="F69" s="297" t="s">
        <v>33</v>
      </c>
      <c r="G69" s="268" t="s">
        <v>20</v>
      </c>
      <c r="H69" s="270" t="s">
        <v>21</v>
      </c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2"/>
    </row>
    <row r="70" spans="1:19" s="8" customFormat="1" ht="13.5" customHeight="1">
      <c r="A70" s="291"/>
      <c r="B70" s="292"/>
      <c r="C70" s="293"/>
      <c r="D70" s="294"/>
      <c r="E70" s="296"/>
      <c r="F70" s="296"/>
      <c r="G70" s="269"/>
      <c r="H70" s="53" t="s">
        <v>22</v>
      </c>
      <c r="I70" s="53" t="s">
        <v>58</v>
      </c>
      <c r="J70" s="53" t="s">
        <v>23</v>
      </c>
      <c r="K70" s="53" t="s">
        <v>24</v>
      </c>
      <c r="L70" s="53" t="s">
        <v>25</v>
      </c>
      <c r="M70" s="53" t="s">
        <v>26</v>
      </c>
      <c r="N70" s="53" t="s">
        <v>27</v>
      </c>
      <c r="O70" s="53" t="s">
        <v>28</v>
      </c>
      <c r="P70" s="53" t="s">
        <v>54</v>
      </c>
      <c r="Q70" s="53" t="s">
        <v>55</v>
      </c>
      <c r="R70" s="53" t="s">
        <v>56</v>
      </c>
      <c r="S70" s="54" t="s">
        <v>57</v>
      </c>
    </row>
    <row r="71" spans="1:19" ht="12.75">
      <c r="A71" s="280" t="s">
        <v>154</v>
      </c>
      <c r="B71" s="278"/>
      <c r="C71" s="279"/>
      <c r="D71" s="56" t="s">
        <v>155</v>
      </c>
      <c r="E71" s="48">
        <v>1</v>
      </c>
      <c r="F71" s="49">
        <v>94976611</v>
      </c>
      <c r="G71" s="49">
        <v>95358043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</row>
    <row r="72" spans="1:19" ht="12.75">
      <c r="A72" s="280"/>
      <c r="B72" s="281"/>
      <c r="C72" s="328"/>
      <c r="D72" s="56"/>
      <c r="E72" s="49"/>
      <c r="F72" s="48"/>
      <c r="G72" s="49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</row>
    <row r="73" spans="1:19" ht="12.75">
      <c r="A73" s="301"/>
      <c r="B73" s="302"/>
      <c r="C73" s="303"/>
      <c r="D73" s="56"/>
      <c r="E73" s="49"/>
      <c r="F73" s="48"/>
      <c r="G73" s="49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/>
    </row>
    <row r="74" spans="1:19" ht="12.75">
      <c r="A74" s="301"/>
      <c r="B74" s="302"/>
      <c r="C74" s="303"/>
      <c r="D74" s="56"/>
      <c r="E74" s="49"/>
      <c r="F74" s="48"/>
      <c r="G74" s="49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</row>
    <row r="75" spans="1:19" ht="13.5" thickBot="1">
      <c r="A75" s="298" t="s">
        <v>29</v>
      </c>
      <c r="B75" s="299"/>
      <c r="C75" s="299"/>
      <c r="D75" s="299"/>
      <c r="E75" s="299"/>
      <c r="F75" s="300"/>
      <c r="G75" s="49">
        <f>SUM(G71:G74)</f>
        <v>95358043</v>
      </c>
      <c r="H75" s="265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7"/>
    </row>
    <row r="76" spans="1:19" ht="18" customHeight="1" thickBot="1">
      <c r="A76" s="80" t="s">
        <v>86</v>
      </c>
      <c r="B76" s="146"/>
      <c r="C76" s="81"/>
      <c r="D76" s="82"/>
      <c r="E76" s="83"/>
      <c r="F76" s="84"/>
      <c r="G76" s="83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</row>
    <row r="77" spans="1:19" ht="12.75">
      <c r="A77" s="288" t="s">
        <v>15</v>
      </c>
      <c r="B77" s="289"/>
      <c r="C77" s="290"/>
      <c r="D77" s="294" t="s">
        <v>35</v>
      </c>
      <c r="E77" s="295" t="s">
        <v>17</v>
      </c>
      <c r="F77" s="297" t="s">
        <v>33</v>
      </c>
      <c r="G77" s="268" t="s">
        <v>20</v>
      </c>
      <c r="H77" s="270" t="s">
        <v>21</v>
      </c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2"/>
    </row>
    <row r="78" spans="1:19" ht="16.5">
      <c r="A78" s="291"/>
      <c r="B78" s="292"/>
      <c r="C78" s="293"/>
      <c r="D78" s="294"/>
      <c r="E78" s="296"/>
      <c r="F78" s="296"/>
      <c r="G78" s="269"/>
      <c r="H78" s="53" t="s">
        <v>22</v>
      </c>
      <c r="I78" s="53" t="s">
        <v>58</v>
      </c>
      <c r="J78" s="53" t="s">
        <v>23</v>
      </c>
      <c r="K78" s="53" t="s">
        <v>24</v>
      </c>
      <c r="L78" s="53" t="s">
        <v>25</v>
      </c>
      <c r="M78" s="53" t="s">
        <v>26</v>
      </c>
      <c r="N78" s="53" t="s">
        <v>27</v>
      </c>
      <c r="O78" s="53" t="s">
        <v>28</v>
      </c>
      <c r="P78" s="53" t="s">
        <v>54</v>
      </c>
      <c r="Q78" s="53" t="s">
        <v>55</v>
      </c>
      <c r="R78" s="53" t="s">
        <v>56</v>
      </c>
      <c r="S78" s="53" t="s">
        <v>57</v>
      </c>
    </row>
    <row r="79" spans="1:19" ht="12.75">
      <c r="A79" s="277" t="s">
        <v>88</v>
      </c>
      <c r="B79" s="278"/>
      <c r="C79" s="279"/>
      <c r="D79" s="56"/>
      <c r="E79" s="49"/>
      <c r="F79" s="49">
        <v>1003000</v>
      </c>
      <c r="G79" s="49">
        <v>1003000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>
      <c r="A80" s="277" t="s">
        <v>106</v>
      </c>
      <c r="B80" s="278"/>
      <c r="C80" s="279"/>
      <c r="D80" s="56"/>
      <c r="E80" s="49"/>
      <c r="F80" s="48"/>
      <c r="G80" s="49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>
      <c r="A81" s="277" t="s">
        <v>107</v>
      </c>
      <c r="B81" s="278"/>
      <c r="C81" s="279"/>
      <c r="D81" s="56"/>
      <c r="E81" s="49"/>
      <c r="F81" s="48"/>
      <c r="G81" s="49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280" t="s">
        <v>108</v>
      </c>
      <c r="B82" s="281"/>
      <c r="C82" s="279"/>
      <c r="D82" s="56"/>
      <c r="E82" s="49"/>
      <c r="F82" s="49">
        <v>550000</v>
      </c>
      <c r="G82" s="49">
        <v>550000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280" t="s">
        <v>105</v>
      </c>
      <c r="B83" s="281"/>
      <c r="C83" s="279"/>
      <c r="D83" s="56"/>
      <c r="E83" s="49"/>
      <c r="F83" s="48"/>
      <c r="G83" s="49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282" t="s">
        <v>29</v>
      </c>
      <c r="B84" s="283"/>
      <c r="C84" s="283"/>
      <c r="D84" s="283"/>
      <c r="E84" s="283"/>
      <c r="F84" s="284"/>
      <c r="G84" s="79">
        <f>SUM(G79:G83)</f>
        <v>1553000</v>
      </c>
      <c r="H84" s="285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7"/>
    </row>
    <row r="85" spans="1:19" ht="12.75">
      <c r="A85" s="273" t="s">
        <v>87</v>
      </c>
      <c r="B85" s="273"/>
      <c r="C85" s="273"/>
      <c r="D85" s="273"/>
      <c r="E85" s="273"/>
      <c r="F85" s="273"/>
      <c r="G85" s="49">
        <f>G26+G34+G43+G51+G59+G67+G75</f>
        <v>223585860.8</v>
      </c>
      <c r="H85" s="274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6"/>
    </row>
    <row r="86" spans="1:19" ht="12.75">
      <c r="A86" s="88"/>
      <c r="B86" s="88"/>
      <c r="C86" s="88"/>
      <c r="D86" s="89"/>
      <c r="E86" s="90"/>
      <c r="F86" s="91"/>
      <c r="G86" s="90">
        <v>0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ht="12.75">
      <c r="G87" s="12">
        <f>G85-G89</f>
        <v>223585860.8</v>
      </c>
    </row>
    <row r="90" spans="3:11" ht="12.75">
      <c r="C90" s="173"/>
      <c r="F90" s="172"/>
      <c r="K90" s="174"/>
    </row>
    <row r="91" ht="12.75">
      <c r="A91" s="157"/>
    </row>
  </sheetData>
  <sheetProtection/>
  <mergeCells count="117">
    <mergeCell ref="A82:C82"/>
    <mergeCell ref="F61:F62"/>
    <mergeCell ref="G61:G62"/>
    <mergeCell ref="A48:C48"/>
    <mergeCell ref="C53:C54"/>
    <mergeCell ref="H28:S28"/>
    <mergeCell ref="H61:S61"/>
    <mergeCell ref="G45:G46"/>
    <mergeCell ref="G37:G38"/>
    <mergeCell ref="D53:D54"/>
    <mergeCell ref="E53:E54"/>
    <mergeCell ref="G53:G54"/>
    <mergeCell ref="F53:F54"/>
    <mergeCell ref="A51:F51"/>
    <mergeCell ref="H37:S37"/>
    <mergeCell ref="G28:G29"/>
    <mergeCell ref="E28:E29"/>
    <mergeCell ref="A37:C38"/>
    <mergeCell ref="A34:F34"/>
    <mergeCell ref="A32:C32"/>
    <mergeCell ref="A7:S8"/>
    <mergeCell ref="A12:C12"/>
    <mergeCell ref="H25:S25"/>
    <mergeCell ref="D10:D11"/>
    <mergeCell ref="F10:F11"/>
    <mergeCell ref="A17:F17"/>
    <mergeCell ref="B19:B20"/>
    <mergeCell ref="A14:C14"/>
    <mergeCell ref="A15:C15"/>
    <mergeCell ref="A16:C16"/>
    <mergeCell ref="H35:N35"/>
    <mergeCell ref="H43:S43"/>
    <mergeCell ref="F45:F46"/>
    <mergeCell ref="E19:E20"/>
    <mergeCell ref="F19:F20"/>
    <mergeCell ref="G19:G20"/>
    <mergeCell ref="E37:E38"/>
    <mergeCell ref="F28:F29"/>
    <mergeCell ref="A27:G27"/>
    <mergeCell ref="H19:S19"/>
    <mergeCell ref="L4:O4"/>
    <mergeCell ref="P4:S4"/>
    <mergeCell ref="E10:E11"/>
    <mergeCell ref="A18:G18"/>
    <mergeCell ref="A1:A4"/>
    <mergeCell ref="A10:C11"/>
    <mergeCell ref="L1:S1"/>
    <mergeCell ref="L2:S2"/>
    <mergeCell ref="L3:O3"/>
    <mergeCell ref="A13:C13"/>
    <mergeCell ref="A43:F43"/>
    <mergeCell ref="A35:G35"/>
    <mergeCell ref="C19:C20"/>
    <mergeCell ref="D28:D29"/>
    <mergeCell ref="A40:C40"/>
    <mergeCell ref="A42:C42"/>
    <mergeCell ref="A26:F26"/>
    <mergeCell ref="C3:K4"/>
    <mergeCell ref="H53:S53"/>
    <mergeCell ref="A59:F59"/>
    <mergeCell ref="A66:E66"/>
    <mergeCell ref="G10:G11"/>
    <mergeCell ref="G69:G70"/>
    <mergeCell ref="A9:G9"/>
    <mergeCell ref="H67:S67"/>
    <mergeCell ref="A49:C49"/>
    <mergeCell ref="A45:C46"/>
    <mergeCell ref="P3:S3"/>
    <mergeCell ref="A5:S6"/>
    <mergeCell ref="C1:K2"/>
    <mergeCell ref="A75:F75"/>
    <mergeCell ref="A72:C72"/>
    <mergeCell ref="H69:S69"/>
    <mergeCell ref="A74:C74"/>
    <mergeCell ref="A73:C73"/>
    <mergeCell ref="A69:C70"/>
    <mergeCell ref="H75:S75"/>
    <mergeCell ref="H59:S59"/>
    <mergeCell ref="A39:C39"/>
    <mergeCell ref="A47:C47"/>
    <mergeCell ref="H51:S51"/>
    <mergeCell ref="H45:S45"/>
    <mergeCell ref="A65:E65"/>
    <mergeCell ref="A53:A54"/>
    <mergeCell ref="A63:E63"/>
    <mergeCell ref="A61:E62"/>
    <mergeCell ref="D45:D46"/>
    <mergeCell ref="A64:E64"/>
    <mergeCell ref="A41:C41"/>
    <mergeCell ref="F37:F38"/>
    <mergeCell ref="D37:D38"/>
    <mergeCell ref="D19:D20"/>
    <mergeCell ref="A19:A20"/>
    <mergeCell ref="E45:E46"/>
    <mergeCell ref="A28:C29"/>
    <mergeCell ref="A30:C30"/>
    <mergeCell ref="A31:C31"/>
    <mergeCell ref="H84:S84"/>
    <mergeCell ref="A77:C78"/>
    <mergeCell ref="D77:D78"/>
    <mergeCell ref="E77:E78"/>
    <mergeCell ref="F77:F78"/>
    <mergeCell ref="A67:F67"/>
    <mergeCell ref="F69:F70"/>
    <mergeCell ref="D69:D70"/>
    <mergeCell ref="E69:E70"/>
    <mergeCell ref="A71:C71"/>
    <mergeCell ref="H26:S26"/>
    <mergeCell ref="G77:G78"/>
    <mergeCell ref="H77:S77"/>
    <mergeCell ref="A85:F85"/>
    <mergeCell ref="H85:S85"/>
    <mergeCell ref="A79:C79"/>
    <mergeCell ref="A80:C80"/>
    <mergeCell ref="A81:C81"/>
    <mergeCell ref="A83:C83"/>
    <mergeCell ref="A84:F84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4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4">
      <selection activeCell="A6" sqref="A6:F6"/>
    </sheetView>
  </sheetViews>
  <sheetFormatPr defaultColWidth="11.421875" defaultRowHeight="12.75"/>
  <cols>
    <col min="1" max="1" width="21.421875" style="14" customWidth="1"/>
    <col min="2" max="2" width="34.28125" style="14" customWidth="1"/>
    <col min="3" max="3" width="16.28125" style="14" customWidth="1"/>
    <col min="4" max="4" width="10.7109375" style="14" customWidth="1"/>
    <col min="5" max="5" width="13.7109375" style="19" customWidth="1"/>
    <col min="6" max="6" width="17.00390625" style="20" customWidth="1"/>
    <col min="7" max="16384" width="11.421875" style="14" customWidth="1"/>
  </cols>
  <sheetData>
    <row r="1" spans="1:6" ht="26.25" customHeight="1">
      <c r="A1" s="378"/>
      <c r="B1" s="382" t="s">
        <v>49</v>
      </c>
      <c r="C1" s="382"/>
      <c r="D1" s="382"/>
      <c r="E1" s="381" t="s">
        <v>92</v>
      </c>
      <c r="F1" s="381"/>
    </row>
    <row r="2" spans="1:6" ht="26.25" customHeight="1">
      <c r="A2" s="379"/>
      <c r="B2" s="382"/>
      <c r="C2" s="382"/>
      <c r="D2" s="382"/>
      <c r="E2" s="381" t="s">
        <v>51</v>
      </c>
      <c r="F2" s="381"/>
    </row>
    <row r="3" spans="1:10" s="1" customFormat="1" ht="26.25" customHeight="1">
      <c r="A3" s="379"/>
      <c r="B3" s="262" t="s">
        <v>50</v>
      </c>
      <c r="C3" s="262"/>
      <c r="D3" s="262"/>
      <c r="E3" s="128" t="s">
        <v>52</v>
      </c>
      <c r="F3" s="128" t="s">
        <v>66</v>
      </c>
      <c r="G3" s="5"/>
      <c r="H3" s="5"/>
      <c r="I3" s="5"/>
      <c r="J3" s="5"/>
    </row>
    <row r="4" spans="1:10" s="1" customFormat="1" ht="26.25" customHeight="1">
      <c r="A4" s="380"/>
      <c r="B4" s="262"/>
      <c r="C4" s="262"/>
      <c r="D4" s="262"/>
      <c r="E4" s="128" t="str">
        <f>+'POA H.B.'!L4</f>
        <v>Versión 2</v>
      </c>
      <c r="F4" s="130">
        <f>+'POA H.B.'!P4</f>
        <v>44015</v>
      </c>
      <c r="G4" s="5"/>
      <c r="H4" s="5"/>
      <c r="I4" s="5"/>
      <c r="J4" s="5"/>
    </row>
    <row r="5" spans="1:10" s="1" customFormat="1" ht="21" customHeight="1">
      <c r="A5" s="371" t="s">
        <v>53</v>
      </c>
      <c r="B5" s="371"/>
      <c r="C5" s="371"/>
      <c r="D5" s="371"/>
      <c r="E5" s="371"/>
      <c r="F5" s="371"/>
      <c r="G5" s="5"/>
      <c r="H5" s="5"/>
      <c r="I5" s="5"/>
      <c r="J5" s="5"/>
    </row>
    <row r="6" spans="1:6" ht="28.5" customHeight="1">
      <c r="A6" s="372" t="s">
        <v>205</v>
      </c>
      <c r="B6" s="373"/>
      <c r="C6" s="373"/>
      <c r="D6" s="373"/>
      <c r="E6" s="373"/>
      <c r="F6" s="374"/>
    </row>
    <row r="7" spans="1:6" ht="55.5" customHeight="1">
      <c r="A7" s="21" t="s">
        <v>69</v>
      </c>
      <c r="B7" s="158" t="s">
        <v>68</v>
      </c>
      <c r="C7" s="22" t="s">
        <v>35</v>
      </c>
      <c r="D7" s="23" t="s">
        <v>48</v>
      </c>
      <c r="E7" s="24" t="s">
        <v>140</v>
      </c>
      <c r="F7" s="23" t="s">
        <v>70</v>
      </c>
    </row>
    <row r="8" spans="1:7" ht="25.5" customHeight="1">
      <c r="A8" s="161">
        <v>101010002</v>
      </c>
      <c r="B8" s="160" t="s">
        <v>156</v>
      </c>
      <c r="C8" s="152" t="s">
        <v>32</v>
      </c>
      <c r="D8" s="168" t="s">
        <v>164</v>
      </c>
      <c r="E8" s="164">
        <v>3335.76672</v>
      </c>
      <c r="F8" s="163">
        <f aca="true" t="shared" si="0" ref="F8:F27">SUM(D8*E8)</f>
        <v>3335.76672</v>
      </c>
      <c r="G8" s="170"/>
    </row>
    <row r="9" spans="1:6" ht="19.5" customHeight="1">
      <c r="A9" s="162" t="s">
        <v>169</v>
      </c>
      <c r="B9" s="160" t="s">
        <v>157</v>
      </c>
      <c r="C9" s="152" t="s">
        <v>32</v>
      </c>
      <c r="D9" s="169" t="s">
        <v>170</v>
      </c>
      <c r="E9" s="164">
        <v>799</v>
      </c>
      <c r="F9" s="163">
        <f t="shared" si="0"/>
        <v>9588</v>
      </c>
    </row>
    <row r="10" spans="1:6" ht="18.75" customHeight="1">
      <c r="A10" s="166">
        <v>101010001</v>
      </c>
      <c r="B10" s="160" t="s">
        <v>171</v>
      </c>
      <c r="C10" s="152" t="s">
        <v>32</v>
      </c>
      <c r="D10" s="168" t="s">
        <v>198</v>
      </c>
      <c r="E10" s="164">
        <v>739</v>
      </c>
      <c r="F10" s="163">
        <f t="shared" si="0"/>
        <v>2956</v>
      </c>
    </row>
    <row r="11" spans="1:6" ht="27.75" customHeight="1">
      <c r="A11" s="166">
        <v>101010065</v>
      </c>
      <c r="B11" s="160" t="s">
        <v>199</v>
      </c>
      <c r="C11" s="152" t="s">
        <v>32</v>
      </c>
      <c r="D11" s="168" t="s">
        <v>165</v>
      </c>
      <c r="E11" s="164">
        <v>2886.2662400000004</v>
      </c>
      <c r="F11" s="163">
        <f t="shared" si="0"/>
        <v>28862.662400000005</v>
      </c>
    </row>
    <row r="12" spans="1:6" ht="30" customHeight="1">
      <c r="A12" s="166">
        <v>101010122</v>
      </c>
      <c r="B12" s="160" t="s">
        <v>162</v>
      </c>
      <c r="C12" s="152" t="s">
        <v>32</v>
      </c>
      <c r="D12" s="168" t="s">
        <v>163</v>
      </c>
      <c r="E12" s="164">
        <v>5659.619680000001</v>
      </c>
      <c r="F12" s="163">
        <f t="shared" si="0"/>
        <v>282980.98400000005</v>
      </c>
    </row>
    <row r="13" spans="1:6" ht="24.75" customHeight="1">
      <c r="A13" s="162" t="s">
        <v>172</v>
      </c>
      <c r="B13" s="160" t="s">
        <v>166</v>
      </c>
      <c r="C13" s="152" t="s">
        <v>32</v>
      </c>
      <c r="D13" s="168" t="s">
        <v>167</v>
      </c>
      <c r="E13" s="164">
        <v>5659.619680000001</v>
      </c>
      <c r="F13" s="163">
        <f t="shared" si="0"/>
        <v>28298.098400000003</v>
      </c>
    </row>
    <row r="14" spans="1:6" ht="27" customHeight="1">
      <c r="A14" s="162" t="s">
        <v>173</v>
      </c>
      <c r="B14" s="165" t="s">
        <v>200</v>
      </c>
      <c r="C14" s="152" t="s">
        <v>32</v>
      </c>
      <c r="D14" s="168" t="s">
        <v>164</v>
      </c>
      <c r="E14" s="164">
        <v>6538</v>
      </c>
      <c r="F14" s="163">
        <f t="shared" si="0"/>
        <v>6538</v>
      </c>
    </row>
    <row r="15" spans="1:6" ht="27.75" customHeight="1">
      <c r="A15" s="162" t="s">
        <v>175</v>
      </c>
      <c r="B15" s="160" t="s">
        <v>174</v>
      </c>
      <c r="C15" s="152" t="s">
        <v>32</v>
      </c>
      <c r="D15" s="168" t="s">
        <v>164</v>
      </c>
      <c r="E15" s="164">
        <v>13259.1888</v>
      </c>
      <c r="F15" s="163">
        <f t="shared" si="0"/>
        <v>13259.1888</v>
      </c>
    </row>
    <row r="16" spans="1:6" ht="20.25" customHeight="1">
      <c r="A16" s="162" t="s">
        <v>177</v>
      </c>
      <c r="B16" s="160" t="s">
        <v>178</v>
      </c>
      <c r="C16" s="152" t="s">
        <v>32</v>
      </c>
      <c r="D16" s="168" t="s">
        <v>168</v>
      </c>
      <c r="E16" s="164">
        <v>4748</v>
      </c>
      <c r="F16" s="163">
        <f t="shared" si="0"/>
        <v>9496</v>
      </c>
    </row>
    <row r="17" spans="1:6" ht="27.75" customHeight="1">
      <c r="A17" s="162" t="s">
        <v>179</v>
      </c>
      <c r="B17" s="160" t="s">
        <v>158</v>
      </c>
      <c r="C17" s="152" t="s">
        <v>32</v>
      </c>
      <c r="D17" s="168" t="s">
        <v>164</v>
      </c>
      <c r="E17" s="164">
        <v>17603</v>
      </c>
      <c r="F17" s="163">
        <f t="shared" si="0"/>
        <v>17603</v>
      </c>
    </row>
    <row r="18" spans="1:6" ht="27.75" customHeight="1">
      <c r="A18" s="162" t="s">
        <v>180</v>
      </c>
      <c r="B18" s="160" t="s">
        <v>159</v>
      </c>
      <c r="C18" s="152" t="s">
        <v>32</v>
      </c>
      <c r="D18" s="168" t="s">
        <v>168</v>
      </c>
      <c r="E18" s="164">
        <v>3226.08</v>
      </c>
      <c r="F18" s="163">
        <f t="shared" si="0"/>
        <v>6452.16</v>
      </c>
    </row>
    <row r="19" spans="1:6" ht="20.25" customHeight="1">
      <c r="A19" s="162" t="s">
        <v>182</v>
      </c>
      <c r="B19" s="160" t="s">
        <v>181</v>
      </c>
      <c r="C19" s="152" t="s">
        <v>32</v>
      </c>
      <c r="D19" s="168" t="s">
        <v>164</v>
      </c>
      <c r="E19" s="164">
        <v>34863.1712</v>
      </c>
      <c r="F19" s="163">
        <f t="shared" si="0"/>
        <v>34863.1712</v>
      </c>
    </row>
    <row r="20" spans="1:6" ht="23.25" customHeight="1">
      <c r="A20" s="162" t="s">
        <v>184</v>
      </c>
      <c r="B20" s="160" t="s">
        <v>183</v>
      </c>
      <c r="C20" s="152" t="s">
        <v>32</v>
      </c>
      <c r="D20" s="168" t="s">
        <v>197</v>
      </c>
      <c r="E20" s="164">
        <v>1902.31184</v>
      </c>
      <c r="F20" s="163">
        <f t="shared" si="0"/>
        <v>17120.80656</v>
      </c>
    </row>
    <row r="21" spans="1:6" ht="30" customHeight="1">
      <c r="A21" s="162" t="s">
        <v>186</v>
      </c>
      <c r="B21" s="160" t="s">
        <v>185</v>
      </c>
      <c r="C21" s="168" t="s">
        <v>187</v>
      </c>
      <c r="D21" s="168" t="s">
        <v>164</v>
      </c>
      <c r="E21" s="164">
        <v>56659.64304</v>
      </c>
      <c r="F21" s="163">
        <f t="shared" si="0"/>
        <v>56659.64304</v>
      </c>
    </row>
    <row r="22" spans="1:6" ht="20.25" customHeight="1">
      <c r="A22" s="162" t="s">
        <v>188</v>
      </c>
      <c r="B22" s="160" t="s">
        <v>160</v>
      </c>
      <c r="C22" s="168" t="s">
        <v>189</v>
      </c>
      <c r="D22" s="168" t="s">
        <v>164</v>
      </c>
      <c r="E22" s="164">
        <v>3061.54992</v>
      </c>
      <c r="F22" s="163">
        <f t="shared" si="0"/>
        <v>3061.54992</v>
      </c>
    </row>
    <row r="23" spans="1:6" ht="18.75" customHeight="1">
      <c r="A23" s="162" t="s">
        <v>192</v>
      </c>
      <c r="B23" s="160" t="s">
        <v>191</v>
      </c>
      <c r="C23" s="168" t="s">
        <v>32</v>
      </c>
      <c r="D23" s="168" t="s">
        <v>167</v>
      </c>
      <c r="E23" s="164">
        <v>999.00944</v>
      </c>
      <c r="F23" s="163">
        <f t="shared" si="0"/>
        <v>4995.0472</v>
      </c>
    </row>
    <row r="24" spans="1:6" ht="18.75" customHeight="1">
      <c r="A24" s="161">
        <v>101010032</v>
      </c>
      <c r="B24" s="160" t="s">
        <v>193</v>
      </c>
      <c r="C24" s="168" t="s">
        <v>32</v>
      </c>
      <c r="D24" s="168" t="s">
        <v>164</v>
      </c>
      <c r="E24" s="164">
        <v>2527.096</v>
      </c>
      <c r="F24" s="163">
        <f t="shared" si="0"/>
        <v>2527.096</v>
      </c>
    </row>
    <row r="25" spans="1:6" ht="18.75" customHeight="1">
      <c r="A25" s="167">
        <v>101010073</v>
      </c>
      <c r="B25" s="160" t="s">
        <v>194</v>
      </c>
      <c r="C25" s="168" t="s">
        <v>32</v>
      </c>
      <c r="D25" s="168" t="s">
        <v>164</v>
      </c>
      <c r="E25" s="164">
        <v>1613.04</v>
      </c>
      <c r="F25" s="163">
        <f t="shared" si="0"/>
        <v>1613.04</v>
      </c>
    </row>
    <row r="26" spans="1:6" ht="19.5" customHeight="1">
      <c r="A26" s="162" t="s">
        <v>196</v>
      </c>
      <c r="B26" s="160" t="s">
        <v>195</v>
      </c>
      <c r="C26" s="168" t="s">
        <v>187</v>
      </c>
      <c r="D26" s="168" t="s">
        <v>164</v>
      </c>
      <c r="E26" s="164">
        <v>15300.22208</v>
      </c>
      <c r="F26" s="163">
        <f t="shared" si="0"/>
        <v>15300.22208</v>
      </c>
    </row>
    <row r="27" spans="1:6" ht="27.75" customHeight="1">
      <c r="A27" s="162" t="s">
        <v>190</v>
      </c>
      <c r="B27" s="160" t="s">
        <v>161</v>
      </c>
      <c r="C27" s="168" t="s">
        <v>189</v>
      </c>
      <c r="D27" s="168" t="s">
        <v>176</v>
      </c>
      <c r="E27" s="164">
        <v>1458.18816</v>
      </c>
      <c r="F27" s="163">
        <f t="shared" si="0"/>
        <v>4374.56448</v>
      </c>
    </row>
    <row r="28" spans="1:6" s="18" customFormat="1" ht="18.75" customHeight="1">
      <c r="A28" s="375" t="s">
        <v>94</v>
      </c>
      <c r="B28" s="376"/>
      <c r="C28" s="376"/>
      <c r="D28" s="376"/>
      <c r="E28" s="377"/>
      <c r="F28" s="25">
        <f>SUM(F8:F27)</f>
        <v>549885.0008</v>
      </c>
    </row>
    <row r="29" spans="1:6" ht="12" customHeight="1">
      <c r="A29" s="10"/>
      <c r="B29" s="26"/>
      <c r="C29" s="27"/>
      <c r="D29" s="28"/>
      <c r="E29" s="28"/>
      <c r="F29" s="29"/>
    </row>
    <row r="30" ht="12" customHeight="1">
      <c r="E30" s="30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8">
    <mergeCell ref="A5:F5"/>
    <mergeCell ref="A6:F6"/>
    <mergeCell ref="A28:E28"/>
    <mergeCell ref="A1:A4"/>
    <mergeCell ref="E1:F1"/>
    <mergeCell ref="E2:F2"/>
    <mergeCell ref="B3:D4"/>
    <mergeCell ref="B1:D2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E8" sqref="E8:S8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17.7109375" style="1" bestFit="1" customWidth="1"/>
    <col min="11" max="11" width="10.421875" style="1" customWidth="1"/>
    <col min="12" max="12" width="17.140625" style="1" bestFit="1" customWidth="1"/>
    <col min="13" max="13" width="10.421875" style="1" customWidth="1"/>
    <col min="14" max="14" width="17.140625" style="1" bestFit="1" customWidth="1"/>
    <col min="15" max="15" width="10.421875" style="1" customWidth="1"/>
    <col min="16" max="16" width="17.140625" style="1" bestFit="1" customWidth="1"/>
    <col min="17" max="17" width="13.00390625" style="1" customWidth="1"/>
    <col min="18" max="18" width="12.28125" style="1" customWidth="1"/>
    <col min="19" max="19" width="18.7109375" style="1" customWidth="1"/>
    <col min="20" max="16384" width="9.140625" style="1" customWidth="1"/>
  </cols>
  <sheetData>
    <row r="1" spans="1:21" ht="36" customHeight="1">
      <c r="A1" s="260"/>
      <c r="B1" s="260"/>
      <c r="C1" s="260"/>
      <c r="D1" s="400" t="s">
        <v>14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2"/>
      <c r="Q1" s="381" t="s">
        <v>92</v>
      </c>
      <c r="R1" s="381"/>
      <c r="S1" s="381"/>
      <c r="T1" s="5"/>
      <c r="U1" s="5"/>
    </row>
    <row r="2" spans="1:21" ht="25.5" customHeight="1">
      <c r="A2" s="260"/>
      <c r="B2" s="260"/>
      <c r="C2" s="260"/>
      <c r="D2" s="403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5"/>
      <c r="Q2" s="407" t="s">
        <v>51</v>
      </c>
      <c r="R2" s="407"/>
      <c r="S2" s="407"/>
      <c r="T2" s="5"/>
      <c r="U2" s="5"/>
    </row>
    <row r="3" spans="1:21" ht="33" customHeight="1">
      <c r="A3" s="260"/>
      <c r="B3" s="260"/>
      <c r="C3" s="260"/>
      <c r="D3" s="400" t="s">
        <v>50</v>
      </c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6" t="s">
        <v>52</v>
      </c>
      <c r="R3" s="262" t="s">
        <v>67</v>
      </c>
      <c r="S3" s="262"/>
      <c r="T3" s="5"/>
      <c r="U3" s="5"/>
    </row>
    <row r="4" spans="1:21" ht="30.75" customHeight="1">
      <c r="A4" s="260"/>
      <c r="B4" s="260"/>
      <c r="C4" s="260"/>
      <c r="D4" s="403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6" t="str">
        <f>+'POA H.C. '!E4</f>
        <v>Versión 2</v>
      </c>
      <c r="R4" s="408">
        <f>+'POA H.C. '!F4</f>
        <v>44015</v>
      </c>
      <c r="S4" s="408"/>
      <c r="T4" s="5"/>
      <c r="U4" s="5"/>
    </row>
    <row r="5" spans="1:21" ht="21" customHeight="1">
      <c r="A5" s="371" t="s">
        <v>53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5"/>
      <c r="U5" s="5"/>
    </row>
    <row r="6" spans="1:21" ht="21" customHeight="1">
      <c r="A6" s="371" t="s">
        <v>110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5"/>
      <c r="U6" s="5"/>
    </row>
    <row r="7" spans="1:21" ht="21.75" customHeight="1">
      <c r="A7" s="392" t="s">
        <v>46</v>
      </c>
      <c r="B7" s="392"/>
      <c r="C7" s="392"/>
      <c r="D7" s="392"/>
      <c r="E7" s="406" t="s">
        <v>209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5"/>
      <c r="U7" s="5"/>
    </row>
    <row r="8" spans="1:21" ht="21.75" customHeight="1">
      <c r="A8" s="392" t="s">
        <v>47</v>
      </c>
      <c r="B8" s="392"/>
      <c r="C8" s="392"/>
      <c r="D8" s="392"/>
      <c r="E8" s="386" t="s">
        <v>116</v>
      </c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5"/>
      <c r="U8" s="5"/>
    </row>
    <row r="9" spans="1:19" ht="21.75" customHeight="1">
      <c r="A9" s="392" t="s">
        <v>45</v>
      </c>
      <c r="B9" s="392"/>
      <c r="C9" s="392"/>
      <c r="D9" s="392"/>
      <c r="E9" s="386" t="s">
        <v>117</v>
      </c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</row>
    <row r="10" spans="1:19" ht="21.75" customHeight="1">
      <c r="A10" s="231" t="s">
        <v>109</v>
      </c>
      <c r="B10" s="231"/>
      <c r="C10" s="231"/>
      <c r="D10" s="231"/>
      <c r="E10" s="386" t="s">
        <v>121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</row>
    <row r="11" spans="1:19" ht="12.75" customHeight="1">
      <c r="A11" s="228" t="s">
        <v>111</v>
      </c>
      <c r="B11" s="229" t="s">
        <v>97</v>
      </c>
      <c r="C11" s="229"/>
      <c r="D11" s="229"/>
      <c r="E11" s="229"/>
      <c r="F11" s="394" t="s">
        <v>71</v>
      </c>
      <c r="G11" s="394" t="s">
        <v>98</v>
      </c>
      <c r="H11" s="394" t="s">
        <v>35</v>
      </c>
      <c r="I11" s="394" t="s">
        <v>62</v>
      </c>
      <c r="J11" s="394"/>
      <c r="K11" s="394"/>
      <c r="L11" s="394"/>
      <c r="M11" s="394"/>
      <c r="N11" s="394"/>
      <c r="O11" s="394"/>
      <c r="P11" s="394"/>
      <c r="Q11" s="394"/>
      <c r="R11" s="394"/>
      <c r="S11" s="394"/>
    </row>
    <row r="12" spans="1:19" ht="12.75">
      <c r="A12" s="228"/>
      <c r="B12" s="229"/>
      <c r="C12" s="229"/>
      <c r="D12" s="229"/>
      <c r="E12" s="229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</row>
    <row r="13" spans="1:19" ht="42.75" customHeight="1">
      <c r="A13" s="228"/>
      <c r="B13" s="229"/>
      <c r="C13" s="229"/>
      <c r="D13" s="229"/>
      <c r="E13" s="229"/>
      <c r="F13" s="394"/>
      <c r="G13" s="394"/>
      <c r="H13" s="394"/>
      <c r="I13" s="139" t="s">
        <v>129</v>
      </c>
      <c r="J13" s="139" t="s">
        <v>130</v>
      </c>
      <c r="K13" s="139" t="s">
        <v>131</v>
      </c>
      <c r="L13" s="139" t="s">
        <v>132</v>
      </c>
      <c r="M13" s="139" t="s">
        <v>133</v>
      </c>
      <c r="N13" s="139" t="s">
        <v>134</v>
      </c>
      <c r="O13" s="139" t="s">
        <v>135</v>
      </c>
      <c r="P13" s="139" t="s">
        <v>136</v>
      </c>
      <c r="Q13" s="394" t="s">
        <v>73</v>
      </c>
      <c r="R13" s="394"/>
      <c r="S13" s="132" t="s">
        <v>101</v>
      </c>
    </row>
    <row r="14" spans="1:19" ht="49.5" customHeight="1">
      <c r="A14" s="381" t="s">
        <v>122</v>
      </c>
      <c r="B14" s="388" t="s">
        <v>118</v>
      </c>
      <c r="C14" s="389"/>
      <c r="D14" s="389"/>
      <c r="E14" s="389"/>
      <c r="F14" s="39" t="s">
        <v>119</v>
      </c>
      <c r="G14" s="148">
        <v>0</v>
      </c>
      <c r="H14" s="150" t="s">
        <v>123</v>
      </c>
      <c r="I14" s="148">
        <v>1</v>
      </c>
      <c r="J14" s="383">
        <v>220000000</v>
      </c>
      <c r="K14" s="148">
        <v>0</v>
      </c>
      <c r="L14" s="383">
        <v>223585861</v>
      </c>
      <c r="M14" s="148">
        <v>0</v>
      </c>
      <c r="N14" s="383">
        <v>115313568</v>
      </c>
      <c r="O14" s="148">
        <v>0</v>
      </c>
      <c r="P14" s="383">
        <v>111663967</v>
      </c>
      <c r="Q14" s="390">
        <v>1</v>
      </c>
      <c r="R14" s="391"/>
      <c r="S14" s="395">
        <f>J16+L16+N16+P16</f>
        <v>670563396</v>
      </c>
    </row>
    <row r="15" spans="1:19" ht="60" customHeight="1">
      <c r="A15" s="381"/>
      <c r="B15" s="397" t="s">
        <v>137</v>
      </c>
      <c r="C15" s="398"/>
      <c r="D15" s="398"/>
      <c r="E15" s="399"/>
      <c r="F15" s="177" t="s">
        <v>120</v>
      </c>
      <c r="G15" s="148">
        <v>0</v>
      </c>
      <c r="H15" s="150" t="s">
        <v>124</v>
      </c>
      <c r="I15" s="148">
        <v>0</v>
      </c>
      <c r="J15" s="384"/>
      <c r="K15" s="176">
        <v>0.25</v>
      </c>
      <c r="L15" s="384"/>
      <c r="M15" s="149">
        <v>0.35</v>
      </c>
      <c r="N15" s="384"/>
      <c r="O15" s="149">
        <v>0.4</v>
      </c>
      <c r="P15" s="384"/>
      <c r="Q15" s="385">
        <v>1</v>
      </c>
      <c r="R15" s="226"/>
      <c r="S15" s="395"/>
    </row>
    <row r="16" spans="1:19" s="15" customFormat="1" ht="23.25" customHeight="1">
      <c r="A16" s="393" t="s">
        <v>72</v>
      </c>
      <c r="B16" s="393"/>
      <c r="C16" s="393"/>
      <c r="D16" s="393"/>
      <c r="E16" s="393"/>
      <c r="F16" s="393"/>
      <c r="G16" s="393"/>
      <c r="H16" s="393"/>
      <c r="I16" s="129"/>
      <c r="J16" s="151">
        <f>J14</f>
        <v>220000000</v>
      </c>
      <c r="K16" s="129"/>
      <c r="L16" s="151">
        <f>L14</f>
        <v>223585861</v>
      </c>
      <c r="M16" s="129"/>
      <c r="N16" s="151">
        <f>N14</f>
        <v>115313568</v>
      </c>
      <c r="O16" s="129"/>
      <c r="P16" s="151">
        <f>P14</f>
        <v>111663967</v>
      </c>
      <c r="Q16" s="396"/>
      <c r="R16" s="396"/>
      <c r="S16" s="151">
        <f>J16+L16+N16+P16</f>
        <v>670563396</v>
      </c>
    </row>
    <row r="17" spans="2:3" ht="12.75">
      <c r="B17" s="4"/>
      <c r="C17" s="4"/>
    </row>
    <row r="22" spans="8:19" ht="12.75"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8:19" ht="12.75"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8:19" ht="12.75">
      <c r="H24" s="17"/>
      <c r="I24" s="17"/>
      <c r="J24" s="17"/>
      <c r="K24" s="17"/>
      <c r="L24" s="17"/>
      <c r="M24" s="17"/>
      <c r="N24" s="17"/>
      <c r="O24" s="16"/>
      <c r="P24" s="16"/>
      <c r="Q24" s="16"/>
      <c r="R24" s="16"/>
      <c r="S24" s="16"/>
    </row>
    <row r="25" spans="8:19" ht="12.75">
      <c r="H25" s="17"/>
      <c r="I25" s="17"/>
      <c r="J25" s="17"/>
      <c r="K25" s="17"/>
      <c r="L25" s="17"/>
      <c r="M25" s="17"/>
      <c r="N25" s="17"/>
      <c r="O25" s="16"/>
      <c r="P25" s="16"/>
      <c r="Q25" s="16"/>
      <c r="R25" s="16"/>
      <c r="S25" s="16"/>
    </row>
    <row r="26" spans="8:19" ht="12.75">
      <c r="H26" s="17"/>
      <c r="I26" s="17"/>
      <c r="J26" s="17"/>
      <c r="K26" s="17"/>
      <c r="L26" s="17"/>
      <c r="M26" s="17"/>
      <c r="N26" s="17"/>
      <c r="O26" s="16"/>
      <c r="P26" s="16"/>
      <c r="Q26" s="16"/>
      <c r="R26" s="16"/>
      <c r="S26" s="16"/>
    </row>
    <row r="27" spans="8:19" ht="12.75">
      <c r="H27" s="17"/>
      <c r="I27" s="17"/>
      <c r="J27" s="17"/>
      <c r="K27" s="17"/>
      <c r="L27" s="17"/>
      <c r="M27" s="17"/>
      <c r="N27" s="17"/>
      <c r="O27" s="16"/>
      <c r="P27" s="16"/>
      <c r="Q27" s="16"/>
      <c r="R27" s="16"/>
      <c r="S27" s="16"/>
    </row>
    <row r="28" spans="8:19" ht="12.75"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8:19" ht="12.75"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8:19" ht="12.75"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8:19" ht="12.75"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8:19" ht="12.75"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8:19" ht="12.75"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8:19" ht="12.75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8:19" ht="12.75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8:19" ht="12.75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</sheetData>
  <sheetProtection/>
  <mergeCells count="36">
    <mergeCell ref="D3:P4"/>
    <mergeCell ref="A1:C4"/>
    <mergeCell ref="Q2:S2"/>
    <mergeCell ref="R3:S3"/>
    <mergeCell ref="R4:S4"/>
    <mergeCell ref="A6:S6"/>
    <mergeCell ref="Q13:R13"/>
    <mergeCell ref="A11:A13"/>
    <mergeCell ref="D1:P2"/>
    <mergeCell ref="Q1:S1"/>
    <mergeCell ref="E7:S7"/>
    <mergeCell ref="E8:S8"/>
    <mergeCell ref="F11:F13"/>
    <mergeCell ref="A5:S5"/>
    <mergeCell ref="H11:H13"/>
    <mergeCell ref="A10:D10"/>
    <mergeCell ref="A16:H16"/>
    <mergeCell ref="A14:A15"/>
    <mergeCell ref="I11:S12"/>
    <mergeCell ref="S14:S15"/>
    <mergeCell ref="Q16:R16"/>
    <mergeCell ref="A7:D7"/>
    <mergeCell ref="A8:D8"/>
    <mergeCell ref="G11:G13"/>
    <mergeCell ref="B15:E15"/>
    <mergeCell ref="J14:J15"/>
    <mergeCell ref="P14:P15"/>
    <mergeCell ref="Q15:R15"/>
    <mergeCell ref="E9:S9"/>
    <mergeCell ref="E10:S10"/>
    <mergeCell ref="N14:N15"/>
    <mergeCell ref="B14:E14"/>
    <mergeCell ref="L14:L15"/>
    <mergeCell ref="Q14:R14"/>
    <mergeCell ref="B11:E13"/>
    <mergeCell ref="A9:D9"/>
  </mergeCells>
  <conditionalFormatting sqref="F14:F15">
    <cfRule type="duplicateValues" priority="1" dxfId="0" stopIfTrue="1">
      <formula>AND(COUNTIF($F$14:$F$15,F14)&gt;1,NOT(ISBLANK(F14)))</formula>
    </cfRule>
  </conditionalFormatting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2016-05-03T19:32:30Z</cp:lastPrinted>
  <dcterms:created xsi:type="dcterms:W3CDTF">2009-04-02T20:41:07Z</dcterms:created>
  <dcterms:modified xsi:type="dcterms:W3CDTF">2021-07-06T06:35:05Z</dcterms:modified>
  <cp:category/>
  <cp:version/>
  <cp:contentType/>
  <cp:contentStatus/>
</cp:coreProperties>
</file>