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62" activeTab="1"/>
  </bookViews>
  <sheets>
    <sheet name="POA H.A." sheetId="1" r:id="rId1"/>
    <sheet name="POA H.B." sheetId="2" r:id="rId2"/>
    <sheet name="POA H.C. " sheetId="3" r:id="rId3"/>
    <sheet name="POA H.D." sheetId="4" r:id="rId4"/>
  </sheets>
  <definedNames>
    <definedName name="_xlnm.Print_Area" localSheetId="0">#N/A</definedName>
  </definedNames>
  <calcPr fullCalcOnLoad="1"/>
</workbook>
</file>

<file path=xl/comments1.xml><?xml version="1.0" encoding="utf-8"?>
<comments xmlns="http://schemas.openxmlformats.org/spreadsheetml/2006/main">
  <authors>
    <author>Monica</author>
    <author>Celia Vel?squez</author>
    <author>grodriguez</author>
    <author>Jorge Suarez</author>
  </authors>
  <commentList>
    <comment ref="A12" authorId="0">
      <text>
        <r>
          <rPr>
            <b/>
            <sz val="9"/>
            <rFont val="Tahoma"/>
            <family val="2"/>
          </rPr>
          <t>Monica:</t>
        </r>
        <r>
          <rPr>
            <sz val="9"/>
            <rFont val="Tahoma"/>
            <family val="2"/>
          </rPr>
          <t xml:space="preserve">
Los gastos operativos de inversión no suman al techo presupuestal del proyecto</t>
        </r>
      </text>
    </comment>
    <comment ref="B13" authorId="1">
      <text>
        <r>
          <rPr>
            <sz val="9"/>
            <rFont val="Tahoma"/>
            <family val="2"/>
          </rPr>
          <t xml:space="preserve">Inserte las filas que sean necesarias
</t>
        </r>
      </text>
    </comment>
    <comment ref="L13" authorId="2">
      <text>
        <r>
          <rPr>
            <b/>
            <sz val="9"/>
            <rFont val="Tahoma"/>
            <family val="2"/>
          </rPr>
          <t>CADA ACTIVIDAD POA DEBE TENER SU PRESUPUESTO INDEPENDIENTE</t>
        </r>
      </text>
    </comment>
    <comment ref="O15" authorId="3">
      <text>
        <r>
          <rPr>
            <b/>
            <sz val="9"/>
            <rFont val="Tahoma"/>
            <family val="2"/>
          </rPr>
          <t>Jorge Suarez:</t>
        </r>
        <r>
          <rPr>
            <sz val="9"/>
            <rFont val="Tahoma"/>
            <family val="2"/>
          </rPr>
          <t xml:space="preserve">
GENSA
</t>
        </r>
      </text>
    </comment>
  </commentList>
</comments>
</file>

<file path=xl/comments2.xml><?xml version="1.0" encoding="utf-8"?>
<comments xmlns="http://schemas.openxmlformats.org/spreadsheetml/2006/main">
  <authors>
    <author>Monica</author>
  </authors>
  <commentList>
    <comment ref="A100" authorId="0">
      <text>
        <r>
          <rPr>
            <b/>
            <sz val="9"/>
            <rFont val="Tahoma"/>
            <family val="2"/>
          </rPr>
          <t>Monica:</t>
        </r>
        <r>
          <rPr>
            <sz val="9"/>
            <rFont val="Tahoma"/>
            <family val="2"/>
          </rPr>
          <t xml:space="preserve">
Los gastos operativos de inversión no suman al techo presupuestal del proyecto</t>
        </r>
      </text>
    </comment>
  </commentList>
</comments>
</file>

<file path=xl/sharedStrings.xml><?xml version="1.0" encoding="utf-8"?>
<sst xmlns="http://schemas.openxmlformats.org/spreadsheetml/2006/main" count="551" uniqueCount="341">
  <si>
    <t>PRESUPUESTO</t>
  </si>
  <si>
    <t>VALOR ($)</t>
  </si>
  <si>
    <t>PROYECTO:</t>
  </si>
  <si>
    <t xml:space="preserve">LINEA ESTRATEGICA DEL PGAR: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</si>
  <si>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</si>
  <si>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</si>
  <si>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</si>
  <si>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</si>
  <si>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</si>
  <si>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</si>
  <si>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</si>
  <si>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</si>
  <si>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</si>
  <si>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</si>
  <si>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</si>
  <si>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</si>
  <si>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</si>
  <si>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</si>
  <si>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</si>
  <si>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</si>
  <si>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</si>
  <si>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</si>
  <si>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</si>
  <si>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</si>
  <si>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</si>
  <si>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</si>
  <si>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</si>
  <si>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</si>
  <si>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</si>
  <si>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</si>
  <si>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</si>
  <si>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</si>
  <si>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</si>
  <si>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</si>
  <si>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</si>
  <si>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</si>
  <si>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</si>
  <si>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</si>
  <si>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</si>
  <si>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</si>
  <si>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</si>
  <si>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</si>
  <si>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</si>
  <si>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</si>
  <si>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</si>
  <si>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</si>
  <si>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</si>
  <si>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</si>
  <si>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</si>
  <si>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</si>
  <si>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</si>
  <si>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</si>
  <si>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</si>
  <si>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</si>
  <si>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</si>
  <si>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</si>
  <si>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</si>
  <si>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</si>
  <si>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</si>
  <si>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</si>
  <si>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</si>
  <si>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</si>
  <si>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Página 2 de 4</t>
  </si>
  <si>
    <t>Página 3 de 4</t>
  </si>
  <si>
    <t>Página 4 de 4</t>
  </si>
  <si>
    <t>DESCRIPCION DEL ELEMENTO</t>
  </si>
  <si>
    <t>CODIGO ALMACEN</t>
  </si>
  <si>
    <t>VALOR TOTAL  $</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</si>
  <si>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</si>
  <si>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</si>
  <si>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</si>
  <si>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</si>
  <si>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</si>
  <si>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</si>
  <si>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</si>
  <si>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</si>
  <si>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</si>
  <si>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</si>
  <si>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</si>
  <si>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</si>
  <si>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</si>
  <si>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</si>
  <si>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</si>
  <si>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</si>
  <si>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</si>
  <si>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</si>
  <si>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</si>
  <si>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</si>
  <si>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</si>
  <si>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</si>
  <si>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</si>
  <si>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TOTAL PROGRAMADO</t>
  </si>
  <si>
    <t>A. - PLAN OPERATIVO ANUAL DE INVERSIÓN</t>
  </si>
  <si>
    <t xml:space="preserve">Presupuesto asignado: </t>
  </si>
  <si>
    <t>ACTIVIDAD</t>
  </si>
  <si>
    <t>LINEA BASE</t>
  </si>
  <si>
    <t>ACTIVIDADES POA</t>
  </si>
  <si>
    <t>SUBTOTAL</t>
  </si>
  <si>
    <t>TOTAL COSTOS PROYECTOS</t>
  </si>
  <si>
    <t>GASTOS OPERATIVOS DE INVERSION</t>
  </si>
  <si>
    <t>TECHO PRESUPUESTAL PROYECTO</t>
  </si>
  <si>
    <t xml:space="preserve">ACTIVIDADES ACCIONES OPERATIVAS  PROYECTO PA </t>
  </si>
  <si>
    <t>Otros</t>
  </si>
  <si>
    <t>Transporte de pesajeros</t>
  </si>
  <si>
    <t>Vehiculos (servicio alquiler de vehiculos)</t>
  </si>
  <si>
    <t>Bienes y servicios Almacen (materiales y suministros)</t>
  </si>
  <si>
    <t>OBJETIVO DEL PROYECTO</t>
  </si>
  <si>
    <t>D. -  ACCIONES OPERATIVAS PROYECTO - CUATRIENIO</t>
  </si>
  <si>
    <t>NOMBRE PROYECTO</t>
  </si>
  <si>
    <t>Tasa por Uso del Agua - Vigencia 2020 - Vigencia 2020</t>
  </si>
  <si>
    <t>Tasa por Uso del Agua  - Recuperación de cartera</t>
  </si>
  <si>
    <t>Tasa por Uso del Agua  - Rendimientos Financieros</t>
  </si>
  <si>
    <t>Tasa por Uso del Agua  - Excedentes Financieros</t>
  </si>
  <si>
    <t>Tasa Retributiva por  Vertimientos   - Recuperación de cartera</t>
  </si>
  <si>
    <t>Tasa Retributiva por  Vertimientos   - Rendimientos Financieros</t>
  </si>
  <si>
    <t>Tasa Retributiva por  Vertimientos   - Excedentes Financieros</t>
  </si>
  <si>
    <t>Tasa Compensatoria por Caza de Fauna Silvestre - Vigencia 2020 - Vigencia 2020</t>
  </si>
  <si>
    <t>Multas, Sanciones y Reintegros, Devoluciones y Diversos - Rendimientos Financieros</t>
  </si>
  <si>
    <t>Multas, Sanciones y Reintegros, Devoluciones y Diversos - Excedentes Financieros</t>
  </si>
  <si>
    <t>Sobretasa Y/O Porcentaje  Ambiental Al Impuesto Predial   - Vigencia 2020</t>
  </si>
  <si>
    <t>Sobretasa Y/O Porcentaje  Ambiental Al Impuesto Predial   - Recuperación de cartera</t>
  </si>
  <si>
    <t>Sobretasa Y/O Porcentaje  Ambiental Al Impuesto Predial   - Rendimientos Financieros</t>
  </si>
  <si>
    <t>Sobretasa Y/O Porcentaje  Ambiental Al Impuesto Predial   - Excedentes Financieros</t>
  </si>
  <si>
    <t>Aportes Nación para Funcionamiento - PGN   - Vigencia 2020</t>
  </si>
  <si>
    <t>Aportes Nación para Inversión- PGN   - Vigencia 2020</t>
  </si>
  <si>
    <t>Termoeléctrico- GENSA  - Vigencia 2020</t>
  </si>
  <si>
    <t>Termoeléctrico- GENSA  - Recuperación de cartera</t>
  </si>
  <si>
    <t>Termoeléctrico- GENSA  - Rendimientos Financieros</t>
  </si>
  <si>
    <t>Termoeléctrico- GENSA  - Excedentes Financieros</t>
  </si>
  <si>
    <t>Termoeléctrico- Electro Sochagota  - Recuperación de cartera</t>
  </si>
  <si>
    <t>Termoeléctrico- Electro Sochagota  - Rendimientos Financieros</t>
  </si>
  <si>
    <t>Termoeléctrico- Electro Sochagota  - Excedentes Financieros</t>
  </si>
  <si>
    <t>Hidroeléctrico - Hidrosogamoso  - Vigencia 2020</t>
  </si>
  <si>
    <t>Hidroeléctrico - Hidrosogamoso  - Recuperación de cartera</t>
  </si>
  <si>
    <t>Hidroeléctrico - Hidrosogamoso  - Rendimientos Financieros</t>
  </si>
  <si>
    <t>Hidroeléctrico - Hidrosogamoso  - Excedentes Financieros</t>
  </si>
  <si>
    <t>Hidroeléctrico- Chivor  - Vigencia 2020</t>
  </si>
  <si>
    <t>Hidroeléctrico- Chivor  - Recuperación de cartera</t>
  </si>
  <si>
    <t>Hidroeléctrico- Chivor  - Rendimientos Financieros</t>
  </si>
  <si>
    <t>Hidroeléctrico- Chivor  - Excedentes Financieros</t>
  </si>
  <si>
    <t>Autogeneración - OCENSA  - Vigencia 2020</t>
  </si>
  <si>
    <t>Autogeneración - OCENSA  - Recuperación de cartera</t>
  </si>
  <si>
    <t>Autogeneración - OCENSA  - Rendimientos Financieros</t>
  </si>
  <si>
    <t>Autogeneración - OCENSA  - Excedentes Financieros</t>
  </si>
  <si>
    <t>Autogeneración - ARGOS  - Vigencia 2020</t>
  </si>
  <si>
    <t>Autogeneración - ARGOS  - Recuperación de cartera</t>
  </si>
  <si>
    <t>Autogeneración - ARGOS  - Rendimientos Financieros</t>
  </si>
  <si>
    <t>Autogeneración - ARGOS  - Excedentes Financieros</t>
  </si>
  <si>
    <t>OBJETO</t>
  </si>
  <si>
    <t>EXPERIENCIA</t>
  </si>
  <si>
    <t>RECURSO HUMANO EXTERNO</t>
  </si>
  <si>
    <t>Versión 2</t>
  </si>
  <si>
    <t>LUIS HAIR DUEÑAS GOMEZ</t>
  </si>
  <si>
    <t>Responsable proceso Evaluación Misional</t>
  </si>
  <si>
    <t>Número</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</si>
  <si>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</si>
  <si>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</si>
  <si>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</si>
  <si>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</si>
  <si>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</si>
  <si>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</si>
  <si>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</si>
  <si>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</si>
  <si>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Gestión Integral de Cuencas Hidrográficas</t>
  </si>
  <si>
    <t>Calidad Hídrica</t>
  </si>
  <si>
    <t>Implementar acciones y/o herramientas para el monitoreo y evaluación de la calidad hídrica   en la jurisdicción de Corpoboyacá</t>
  </si>
  <si>
    <t xml:space="preserve">Apoyar a los municipios de la jurisdicción de Corpoboyacá en construcción y/o optimización de plantas de tratamiento de aguas residuales domesticas -PTAR y/u otras obras para la descontaminación hídrica </t>
  </si>
  <si>
    <t>Apoyar a los municipios para diseños de PTAR, Colectores u otras obras de descontaminación hídrica</t>
  </si>
  <si>
    <t>Establecer y/o Revisar los objetivos de Calidad Hídrica en las corrientes principales de la Jurisdicción</t>
  </si>
  <si>
    <t>Establecer las metas de Cargas Globales Contaminantes para las Cuencas de la Jurisdicción de la Corporación</t>
  </si>
  <si>
    <t>Implementar acciones para el fortalecimiento de capacidades de gestión de la calidad hídrica entre los diferentes actores involucrados</t>
  </si>
  <si>
    <t>Número de Acciones implementadas</t>
  </si>
  <si>
    <t>Número de municipios apoyados en construcción y/o optimización de plantas de tratamiento de aguas residuales domesticas -PTAR y/u otras obras para la descontaminación hídrica</t>
  </si>
  <si>
    <t>Número de municipios apoyados en diseños de PTAR, Colectores, u otras obras de descontaminación hídrica</t>
  </si>
  <si>
    <t>Numero de corrientes hídricas con objetivos de Calidad Establecidos y/o  Revisados</t>
  </si>
  <si>
    <t>Número de Corrientes hídricas con Acuerdos de Metas de Carga Global Contaminante establecidos</t>
  </si>
  <si>
    <t>Número de acciones implementadas para el fortalecimiento de capacidades de gestión de la calidad hídrica entre los diferentes actores involucrados</t>
  </si>
  <si>
    <t>SONIA NATALIA VASQUEZ DIAZ</t>
  </si>
  <si>
    <t>Subdirectora de Ecosistemas y Gestión Ambiental</t>
  </si>
  <si>
    <t>Mejorar las condiciones de calidad del agua de cuencas hidrográficas priorizadas en la Jurisdicción de Corpoboyacá a través de medidas e instrumentos de monitoreo, definición de metas e implementación de infraestructura</t>
  </si>
  <si>
    <t>4*1000</t>
  </si>
  <si>
    <t xml:space="preserve">TOTAL </t>
  </si>
  <si>
    <t>4 x 1000</t>
  </si>
  <si>
    <t>Numero de corrientes hídricas con objetivos de Calidad Establecidos y/o  Revisado</t>
  </si>
  <si>
    <t>TECHO FUENTES</t>
  </si>
  <si>
    <t>B. - PROGRAMACION PLAN DE NECESIDADES  AÑO 2021</t>
  </si>
  <si>
    <t>C. - PROGRAMACION BIENES Y SERVICIOS  ALMACÉN AÑO  2021</t>
  </si>
  <si>
    <t>VALOR UNITARIO Incluido IVA $ 
2021</t>
  </si>
  <si>
    <t>METAS AÑO (2021)</t>
  </si>
  <si>
    <t>Tasa Retributiva por  Vertimientos  - Vigencia 2021 - Vigencia 2021</t>
  </si>
  <si>
    <t>Termoeléctrico- Electro Sochagota  - Vigencia 2021</t>
  </si>
  <si>
    <t>Establecer los Objetivos de caldiad de la Corriente principal del Río Minero</t>
  </si>
  <si>
    <t>Monitorear los vertimientos puntuales de los sujetos pasivos objeto de cobro de la tasa retributiva</t>
  </si>
  <si>
    <t>Actualizar las herramientas tecnologicas asociadas a los tramites relacionados a calidad hidrica.</t>
  </si>
  <si>
    <t>Monitorear las Fuentes hidricas de la Jurisdiccion de Corpobyaca</t>
  </si>
  <si>
    <t>Realizar actrivdades de Socializacion, divulgacion asociadas a calidad hidrica</t>
  </si>
  <si>
    <t>Realizar Capacitaciones sobre Calidad Hidrica,(tramites de Permisos de Vertimientos, sistemas de tratamiento aguas residuales)</t>
  </si>
  <si>
    <t xml:space="preserve">Estrategia de Capacitacion y fortalecimientos de los saberes sobre la gestion integral de recurso hidrico que involucre a los diferentes actores  </t>
  </si>
  <si>
    <t>Municipios de la Jurisdiccion de Corpobyaca</t>
  </si>
  <si>
    <t>Municipios de la Jurisdiccion de Corpobyaca de la Cuecna del Rio Minero</t>
  </si>
  <si>
    <t>.40%</t>
  </si>
  <si>
    <t>(No de Campañas de Monitoreo de Fuentes hidricas realizadas /No de Campañas de Monitoreo de Fuentes hidricas programadas)*100</t>
  </si>
  <si>
    <t>(No de Campañas de Monitoreo de Vertimientos puntuales objeto de cobro de tasa retributiva realizadas /No de Campañas de Monitoreo de Vertimientos puntuales objeto de cobro de tasa retributiva programadas)*100</t>
  </si>
  <si>
    <t>(No Expedientes  migrados a Geoambiental de OOPV / No expedientes totales de OOPV)</t>
  </si>
  <si>
    <t xml:space="preserve">Apoyar  la optimizacion y/o construccion de PTAR  o la construccion de Colectores o Emisarios finales de los municipio de la Jurisdiccion </t>
  </si>
  <si>
    <t># de PTAR y/o colectores o emisarios finales construidos</t>
  </si>
  <si>
    <t># de diseños  de obras e descontaminacoin realizados</t>
  </si>
  <si>
    <t>Apoyar los diseños de obras de descontamiancion (PTAR y/o Interceptores o emisarios finales)  de los municipios de la Jurisdicicon de Corpoboyaca</t>
  </si>
  <si>
    <t>1 resolucion de objetivos de Calidad</t>
  </si>
  <si>
    <t>(No de Capacitaciones sobre Caldiad Hidrica, tramites de Permisos de Vertimientos realizadas / No de Capacitaciones sobre Caldiad Hidrica, tramites de Permisos de Vertimientos programada)*100</t>
  </si>
  <si>
    <t>(No de Capacitacion y fortalecimientos de los saberes sobre la gestion integral de recurso hidrico  / No de Capacitacion y fortalecimientos de los saberes sobre la gestion integral de recurso hidrico q  programada)*100</t>
  </si>
  <si>
    <t>No. De Activdades de Socializacion y/o divulgacion / No Activdades programadas</t>
  </si>
  <si>
    <t xml:space="preserve"> </t>
  </si>
  <si>
    <t>Convenio con una entidad sin animo de lucro para promover y desarrollar estrategias de comuniciacion con la comunidad asociado a la calidad de las fuentes hidricas  mediante la divulgacion Radial, Audiovisual y grafica y la compra de equipos e insumos necesarios para el desarrollo de estos</t>
  </si>
  <si>
    <t>CONTRATO PARA  FORTALECER LAS COMPETENCIAS DE LOS FUNCIONARIOS  SOBRE TEMAS DE CALIDAD HIDRICA,(tramites de Permisos de Vertimientos, sistemas de tratamiento aguas residuales, MODELACION DE CALIDAD HIDRICA)</t>
  </si>
  <si>
    <t xml:space="preserve">CONVENIOS PARA DISEÑOS QUE APOYEN LA DESCONTAMIANCION HIDRICA </t>
  </si>
  <si>
    <t>ESCANER</t>
  </si>
  <si>
    <t>UN</t>
  </si>
  <si>
    <t xml:space="preserve">EQUIPOS DE COMPUTO DE MESA </t>
  </si>
  <si>
    <t>PRESTACIÓN DEL SERVICIO DE TRANSPORTE PUBLICO TERRESTRE AUTOMOTOR EN LA MODALIDAD DE SERVICIO ESPECIAL Y DE CARGA, PARA ATENDER LAS NECESIDADES DE MOVILIZACIÓN DE PERSONAL, MATERIALES Y EQUIPOS EN LOS MUNICIPIOS DE LA JURISDICCIÓN DE CORPOBOYACÁ O FUERA DE ELLA CUANDO LAS NECESIDADES LO REQUIERAN (Mes)</t>
  </si>
  <si>
    <t>mes</t>
  </si>
  <si>
    <t>GLOBAL</t>
  </si>
  <si>
    <t>4 X 1000</t>
  </si>
  <si>
    <t>CARPETA EN YUTE PLASTIFICADA TAMAÑO OFICIO COLOR NATURAL 500 GRAMOS</t>
  </si>
  <si>
    <t>10</t>
  </si>
  <si>
    <t>9</t>
  </si>
  <si>
    <t>CARPETA TAMAÑO OFICIO EN CARTÓN YUTE DE 900 GR COLOR NATURAL</t>
  </si>
  <si>
    <t xml:space="preserve">CARPETA TAMAÑO OFICIO EN YUTE (500 GR) PLASTIFICADA  COLOR  VINO TINTO   </t>
  </si>
  <si>
    <t>CARPETA TAMAÑO OFICIO EN CARTÓN YUTE DE 900 GR COLOR VINO TINTO</t>
  </si>
  <si>
    <t>PAPEL TAMAÑO CARTA DE 75 GRAMOS</t>
  </si>
  <si>
    <t>RESMA</t>
  </si>
  <si>
    <t>PAPEL TAMAÑO OFICIO DE 75 GRAMOS</t>
  </si>
  <si>
    <t>15</t>
  </si>
  <si>
    <t>5</t>
  </si>
  <si>
    <t>x</t>
  </si>
  <si>
    <t>Según acuerdo de presupuesto 012 del 18 de diciembre de 2020, presupuesto 2021</t>
  </si>
  <si>
    <t>Suministro de insumos y/o elementos para el desarrollo de las actividades relacionadas con el Monitoreo a Fuentes Hidricas de la Jurisddicion</t>
  </si>
  <si>
    <t xml:space="preserve"> Evaluar  la Calidad Hidrica de las corrientes principales de los Rios Chicamocha, Lengupá y Sutamarchan-Moniquirá y Suarez A.D. y Modelar el Río Minero</t>
  </si>
  <si>
    <t>Evaluar los tramites relacionados con Calidad  Hidrica (Permisos de Vertimientos, Planes de Saneamiento y manejo de vertimientos)</t>
  </si>
  <si>
    <t>Liquidar las Tasas Ambientales</t>
  </si>
  <si>
    <t>Municipios de la Jurisdiccion de Corpoboyaca</t>
  </si>
  <si>
    <t>(No Suministro de insumos y/o elementos/No Suministro de insumos y/o elementos programados)*100</t>
  </si>
  <si>
    <t>4 Evaluaciones de Calidad Hidrica</t>
  </si>
  <si>
    <t>(No de tramites atendidos/No. Total de tramites a 2021)</t>
  </si>
  <si>
    <t>2 Liquidaciones al año</t>
  </si>
  <si>
    <t xml:space="preserve"> Contrato de Prestación de servicios profesionales para apoyar en la ejecución de actividades dentro del marco del programa “Gestión integral de cuencas hidrográficas” en el proyecto "calidad hídrica”, de la subdirección de Ecosistemas y Gestión Ambiental. Categoría 1 sin desplazamiento, P1</t>
  </si>
  <si>
    <t>0-6 meses, experiencia profesional   en Gestión Integral del recurso Hidrico</t>
  </si>
  <si>
    <t>SEGA - Contrato de Prestación de Servicios de  Profesionales  para realizar actividades en marco del programa del plan de acción “Gestión integral de cuencas hidrográficas” calidad hídrica”, de la Subdirección de Ecosistemas y Gestión Ambiental. Categoría 2 sin desplazamiento, P2</t>
  </si>
  <si>
    <t>7-12 meses, experiencia profesional   en Gestión Integral del recurso Hidrico</t>
  </si>
  <si>
    <t>Contrato de Prestación de Servicios de  Profesionales  para realizar actividades en marco del programa del plan de acción “Gestión integral de cuencas hidrográficas” en el proyecto "calidad hídrica”, de la Subdirección de Ecosistemas y Gestión Ambiental. Categoría 2 sin desplazamiento, P3</t>
  </si>
  <si>
    <t>nicolas, maria camila</t>
  </si>
  <si>
    <t>&gt; 24 Meses de Experiencia Profesional  y 12 meses de experiencia especifica,  en Gestión Integral del recurso Hidrico</t>
  </si>
  <si>
    <t>Contrato Prestación de Servicios de  Profesionales  para realizar actividades en marco del programa del plan de acción “Gestión integral de cuencas hidrográficas” en el proyecto "calidad hídrica”, de la Subdirección de Ecosistemas y Gestión Ambiental. Categoría 4 sin desplazamiento, P5</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</si>
  <si>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4 sin desplazamiento, P6</t>
  </si>
  <si>
    <t>Contrato Prestación de Servicios de  Profesionales  para realizar actividades en marco del programa del plan de acción “Gestión integral de cuencas hidrográficas”en el proyecto "calidad hídrica”, de la Subdirección de Ecosistemas y Gestión Ambiental. Categoría 6 sin desplazamiento, P7</t>
  </si>
  <si>
    <t xml:space="preserve">21-30 meses de Experiencia Profesional    y 12 meses de experiencia especifica en   Gestión Integral del recurso Hidrico y Posgrado en áreas afines </t>
  </si>
  <si>
    <t>Contrato de Prestación de Servicios de  Profesionales  para realizar actividades en marco del programa del plan de acción “Gestión integral de cuencas hidrográficas” en el proyecto "calidad hídrica”, de la Subdirección de Ecosistemas y Gestión Ambiental. Categoría 6 sin desplazamiento, P8</t>
  </si>
  <si>
    <t>Contrato de Prestación de Servicios de  Profesionales  para realizar actividades en marco del programa del plan de acción “Gestión integral de cuencas hidrográficas” en el proyecto "calidad hídrica”, de la Subdirección de Ecosistemas y Gestión Ambiental.Categoría 2 sin desplazamiento, A1</t>
  </si>
  <si>
    <t>Contrato de Prestación de Servicios de  Profesionales  para realizar actividades en marco del programa del plan de acción “Gestión integral de cuencas hidrográficas” en el proyecto "calidad hídrica”, de la Subdirección de Ecosistemas y Gestión Ambiental.Categoría 3 sin desplazamiento, A1</t>
  </si>
  <si>
    <t>13- 24 meses de expericnecia profesional  en Gestión Integral del recurso Hidrico</t>
  </si>
  <si>
    <t>Contrato de Prestación de Servicios de  Profesionales  para realizar actividades en marco del programa del plan de acción “Gestión integral de cuencas hidrográficas” en el proyecto "calidad hídrica”, de la Subdirección de Ecosistemas y Gestión Ambiental.Categoría 4 sin desplazamiento, A2</t>
  </si>
  <si>
    <t>Contrato de Prestación de Servicios de  Profesionales  para realizar actividades en marco del programa del plan de acción “Gestión integral de cuencas hidrográficas” en el proyecto "calidad hídrica”, de la Subdirección de Ecosistemas y Gestión Ambiental.Categoría 7 sin desplazamiento, A3</t>
  </si>
  <si>
    <t>31- 36 meses de Experiencia Profesional  y 15 meses de experiencia especifica,  en Gestión Integral del recurso Hidrico y Posgrado</t>
  </si>
  <si>
    <t xml:space="preserve"> Contrato de Prestación de servicios de apoyo a la gestión en la Subdirección de Ecosistemas y Gestión Ambiental , en el marco del programa del Plan de Acción  “Gestión integral de cuencas hidrográficas" en el proyecto "calidad hídrica” de la subdirección de Ecosistemas y Gestión Ambiental. Categoría 2 sin desplazamiento, T1</t>
  </si>
  <si>
    <t xml:space="preserve">13 a 20  meses, expereincia relacionada o laboral </t>
  </si>
  <si>
    <t xml:space="preserve"> Contrato de Prestación de servicios de apoyo a la gestión en la Subdirección de Ecosistemas y Gestión Ambiental , en el marco del programa del Plan de Acción  “Gestión integral de cuencas hidrográficas" en el proyecto "calidad hídrica” de la subdirección de Ecosistemas y Gestión Ambiental. Categoría 2 sin desplazamiento, T2</t>
  </si>
  <si>
    <t>Profesional en Ingeniería Ambiental y/o Sanitaria y/o afines, Iing Civil -PROFESIONAL 2 (Daniel Cepeda)</t>
  </si>
  <si>
    <t>Profesional en Ingeniería Ambiental y/o Sanitaria y/o afines -PROFESIONAL 3 (Nicolas Mojica)</t>
  </si>
  <si>
    <t>Profesional en Ingeniería Ambiental y/o Sanitaria y/o afines . PROFESIONAL 4 (Maria Camila Naranjo)</t>
  </si>
  <si>
    <t>Contrato de Prestación de Servicios de  Profesionales  para realizar actividades en marco del programa del plan de acción “Gestión integral de cuencas hidrográficas” en el proyecto "calidad hídrica”, de la Subdirección de Ecosistemas y Gestión Ambiental. Categoría 3  sin desplazamiento, P4</t>
  </si>
  <si>
    <t>Profesional en Ingeniería Ambiental y/o Sanitaria y/o afines . PROFESIONAL 5 (Johana Murcia)</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</si>
  <si>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P7</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</si>
  <si>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P8</t>
  </si>
  <si>
    <t>Profesional en Ingeniería Ambiental y/o Sanitaria y/o afines .PROFESIONAL 8 (Edixn Combariza)</t>
  </si>
  <si>
    <t>Profesional en Ingeniería Ambiental y/o Sanitaria y/o afines .PROFESIONAL 9 (Ingrid Muñoz)</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</si>
  <si>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P9</t>
  </si>
  <si>
    <t xml:space="preserve"> Contrato Prestación de Servicios de  Profesionales  para realizar actividades en marco del programa del plan de acción “Gestión integral de cuencas hidrográficas” en el proyecto "calidad hídrica”, de la Subdirección de Ecosistemas y Gestión Ambiental. Categoría 5 sin desplazamiento, P10</t>
  </si>
  <si>
    <t>Profesional en Ingeniería Ambiental y/o Sanitaria y/o afines .PROFESIONAL 10 (Leonardo Arco)</t>
  </si>
  <si>
    <t>Profesional en Ingeniería Ambiental y/o Sanitaria y/o afines . PROFESIONAL 12 (FLOR YAZMIN)</t>
  </si>
  <si>
    <t xml:space="preserve">13 a 20 meses de Experiencia Profesional    en   Gestión Integral del recurso Hidrico y Posgrado en áreas afines </t>
  </si>
  <si>
    <t>Profesional en Ingeniería Ambiental y/o Sanitaria y/o afines 
PROFESIONAL 13</t>
  </si>
  <si>
    <t>Tecniico  en areas de sistemas, ambientales y afines (Liceth Velandia) Tecnico 1</t>
  </si>
  <si>
    <t>Profesional en Ingeniería Ambiental y/o Sanitaria y/o afines. PROFESIONAL 6 (Jhon Vladimir Avila)</t>
  </si>
  <si>
    <t>Profesional en  Diseño  y/o Comunicación Social y/o Afines.
PROFESIONAL 7 (Sandra Torres)</t>
  </si>
  <si>
    <t>Profesional en Trabajo Social, Psicologia y/o Afines 
PROFESIONAL 11 (Maria Aljantra Buitrago)</t>
  </si>
  <si>
    <t>Profesional en Derecho 
PRFESIONAL 15 (JUANITA GOMEZ)</t>
  </si>
  <si>
    <t>Profesional en Derecho 
PRFESIONAL 14 (Ventanilla)  Daniel Bernal</t>
  </si>
  <si>
    <t>Tecnico en Archivistica o Gestión Documental (Tecnico 2) (Yeimy Alexandra Sosa Gonzalez)</t>
  </si>
  <si>
    <t>Profesional con estudios o  experiencia en Archvistica (Laura Carolina Acosta Perez)</t>
  </si>
  <si>
    <t>Profesional en Ingeniería Civil y/o Ambiental y/o Sanitaria y/o afines -PROFESIONAL 1 (Ventanilla) Maria Cristina Botero</t>
  </si>
  <si>
    <t>Profesional en Derecho 
PRFESIONAL 16 (Miguel Angel Garcia Santos)</t>
  </si>
  <si>
    <t xml:space="preserve">Profesional en Derecho 
PRFESIONAL 17 (Monica Chaparro) </t>
  </si>
  <si>
    <t xml:space="preserve">DESARROLLO MODULO PARA PLANES DE SANEAMIENTO Y MANEJO DE VERTIMIENTOS -PSMV GEOAMBIENTAL </t>
  </si>
  <si>
    <t>CONVENIOS PARA LA CONTRUCCION DE SISTEMAS DE TRATAMIENTO DE AGUAS RESIDUALES (PTAR-COLECTORES E INTERCEPTORES Y EMISARIOS FINALES9</t>
  </si>
  <si>
    <t>Modificación realizad mediante el  Acuerdo 05 del 28 de abril de 2021, Por medio del cual se hace una adición al presupuesto con recursos propios para la vigencia 2021, al Plan de Acción Cuatrienal “Acciones Sostenibles – 2020-2023, tiempo de pactar la paz con la naturaleza” de la Corporación Autónoma Regional de Boyacá – Corpoboyacá. - Departamento de Boyacá</t>
  </si>
  <si>
    <t>Conservación, respeto y aprovechamiento del agua</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</si>
  <si>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</si>
  <si>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</si>
  <si>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</si>
  <si>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</si>
  <si>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</si>
  <si>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</si>
  <si>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</si>
  <si>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</si>
  <si>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</si>
  <si>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</si>
  <si>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</si>
  <si>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</si>
  <si>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</si>
  <si>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</si>
  <si>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</si>
  <si>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</si>
  <si>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</si>
  <si>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</si>
  <si>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</si>
  <si>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</si>
  <si>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</si>
  <si>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</si>
  <si>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</si>
  <si>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</si>
  <si>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</si>
  <si>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</si>
  <si>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</si>
  <si>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</si>
  <si>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</si>
  <si>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</si>
  <si>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</si>
  <si>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</si>
  <si>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</si>
  <si>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</si>
  <si>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</si>
  <si>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</si>
  <si>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</si>
  <si>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t>Página 1 de 4</t>
  </si>
  <si>
    <t>SOBRETASA Y/O PORCENTAJE  AMBIENTAL  - EXCEDENTES</t>
  </si>
  <si>
    <t xml:space="preserve"> TASA RETRIBUTIVA  VERTIMIENTOS  -  VIG-2021</t>
  </si>
  <si>
    <t>EVALUACIÓN Y SEGUIMIENTO LICENCIAS , SALVOCONDUCTOS - EXCEDENTES</t>
  </si>
  <si>
    <t>GENSA-  EXCEDENTES</t>
  </si>
  <si>
    <t>20104 
EVALUACIÓN Y SEGUIMIENTO LICENCIAS , SALVOCONDUCTOS - EXCEDENTES</t>
  </si>
  <si>
    <t>SUMINISTRO DE CONSUMIBLES Y/O REPUESTOS MARCA MAIGRAI NUEVOS Y ORIGINALES, PARA EL FORTALECIMIENTO DE LAS ESTACIONES AUTOMÁTICAS DE MONITOREO DE RECURSO HÍDRICO EN LAS CUENCAS ALTA Y MEDIA DEL RÍO CHICAMOCHA, COMO ACTIVIDAD DE LOS PROYECTOS “REDES DE MONITOREO Y CALIDAD AMBIENTAL” Y “CALIDAD HIDRICA”, DE CONFORMIDAD CON LAS ESPECIFICACIONES TÉCNICAS DESCRITAS EN LOS ESTUDIOS PREVIOS.</t>
  </si>
  <si>
    <t>SUMINISTRO DE EQUIPOS E INSTRUMENTOS PARA LA OPERACIÓN DE LAS REDES DE MONITOREO - LABORATORIO DE CALIDAD AMBIENTAL Y FORTALECIMIENTO DE LA ADMINISTRACIÓN DEL RECURSO HÍDRICO DE LA JURISDICCIÓN, COMO ACTIVIDAD DE LOS PROYECTOS “REDES DE MONITOREO Y CALIDAD AMBIENTAL”, "CALIDAD HÍDRICA" Y "APROVECHAMIENTO SOSTENIBLE DE USOS DEL AGUA", DE CONFORMIDAD CON LAS ESPECIFICACIONES TÉCNICAS DESCRITAS EN LOS ESTUDIOS PREVIOS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</si>
</sst>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 #,##0_);_(&quot;$&quot;\ * \(#,##0\);_(&quot;$&quot;\ * &quot;-&quot;??_);_(@_)"/>
    <numFmt numFmtId="197" formatCode="[$-240A]dddd\,\ d\ &quot;de&quot;\ mmmm\ &quot;de&quot;\ yyyy"/>
    <numFmt numFmtId="198" formatCode="&quot;$&quot;\ #,##0.00"/>
    <numFmt numFmtId="199" formatCode="&quot;$&quot;\ #,##0"/>
    <numFmt numFmtId="200" formatCode="_-&quot;$&quot;* #,##0_-;\-&quot;$&quot;* #,##0_-;_-&quot;$&quot;* &quot;-&quot;??_-;_-@_-"/>
    <numFmt numFmtId="201" formatCode="_-* #,##0_-;\-* #,##0_-;_-* &quot;-&quot;??_-;_-@_-"/>
    <numFmt numFmtId="202" formatCode="0.0"/>
    <numFmt numFmtId="203" formatCode="0.0%"/>
    <numFmt numFmtId="204" formatCode="_(* #,##0.0_);_(* \(#,##0.0\);_(* &quot;-&quot;??_);_(@_)"/>
    <numFmt numFmtId="205" formatCode="_(* #,##0.000_);_(* \(#,##0.000\);_(* &quot;-&quot;??_);_(@_)"/>
    <numFmt numFmtId="206" formatCode="#,##0.0"/>
    <numFmt numFmtId="207" formatCode="_(&quot;$&quot;\ * #,##0.000_);_(&quot;$&quot;\ * \(#,##0.000\);_(&quot;$&quot;\ * &quot;-&quot;???_);_(@_)"/>
    <numFmt numFmtId="208" formatCode="_(* #,##0.000_);_(* \(#,##0.000\);_(* &quot;-&quot;???_);_(@_)"/>
    <numFmt numFmtId="209" formatCode="[$-240A]h:mm:ss\ AM/PM"/>
    <numFmt numFmtId="210" formatCode="_(&quot;$&quot;\ * #,##0.0_);_(&quot;$&quot;\ * \(#,##0.0\);_(&quot;$&quot;\ * &quot;-&quot;??_);_(@_)"/>
    <numFmt numFmtId="211" formatCode="_(&quot;$&quot;\ * #,##0.000_);_(&quot;$&quot;\ * \(#,##0.000\);_(&quot;$&quot;\ * &quot;-&quot;??_);_(@_)"/>
    <numFmt numFmtId="212" formatCode="_(&quot;$&quot;\ * #,##0.0000_);_(&quot;$&quot;\ * \(#,##0.0000\);_(&quot;$&quot;\ * &quot;-&quot;??_);_(@_)"/>
    <numFmt numFmtId="213" formatCode="0.000"/>
    <numFmt numFmtId="214" formatCode="0.0000"/>
    <numFmt numFmtId="215" formatCode="0.00000"/>
    <numFmt numFmtId="216" formatCode="0.000000"/>
    <numFmt numFmtId="217" formatCode="_-&quot;$&quot;\ * #,##0_-;\-&quot;$&quot;\ * #,##0_-;_-&quot;$&quot;\ * &quot;-&quot;??_-;_-@_-"/>
    <numFmt numFmtId="218" formatCode="_-&quot;$&quot;\ * #,##0.0_-;\-&quot;$&quot;\ * #,##0.0_-;_-&quot;$&quot;\ * &quot;-&quot;??_-;_-@_-"/>
    <numFmt numFmtId="219" formatCode="[$$-240A]\ #,##0"/>
    <numFmt numFmtId="220" formatCode="_(&quot;$&quot;\ * #,##0.0_);_(&quot;$&quot;\ * \(#,##0.0\);_(&quot;$&quot;\ * &quot;-&quot;_);_(@_)"/>
    <numFmt numFmtId="221" formatCode="_(&quot;$&quot;\ * #,##0.00_);_(&quot;$&quot;\ * \(#,##0.00\);_(&quot;$&quot;\ * &quot;-&quot;_);_(@_)"/>
  </numFmts>
  <fonts count="5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1"/>
      <name val="Arial"/>
      <family val="2"/>
    </font>
    <font>
      <sz val="6"/>
      <name val="Arial"/>
      <family val="2"/>
    </font>
    <font>
      <b/>
      <sz val="9"/>
      <name val="Arial"/>
      <family val="2"/>
    </font>
    <font>
      <sz val="9"/>
      <color indexed="9"/>
      <name val="Arial"/>
      <family val="2"/>
    </font>
    <font>
      <b/>
      <sz val="9"/>
      <color indexed="9"/>
      <name val="Arial"/>
      <family val="2"/>
    </font>
    <font>
      <b/>
      <sz val="12"/>
      <name val="Arial"/>
      <family val="2"/>
    </font>
    <font>
      <b/>
      <sz val="9"/>
      <name val="Tahoma"/>
      <family val="2"/>
    </font>
    <font>
      <sz val="9"/>
      <name val="Tahoma"/>
      <family val="2"/>
    </font>
    <font>
      <b/>
      <sz val="11"/>
      <name val="Arial"/>
      <family val="2"/>
    </font>
    <font>
      <sz val="18"/>
      <name val="Arial"/>
      <family val="2"/>
    </font>
    <font>
      <u val="single"/>
      <sz val="10"/>
      <color indexed="12"/>
      <name val="Arial"/>
      <family val="2"/>
    </font>
    <font>
      <u val="single"/>
      <sz val="10"/>
      <color indexed="20"/>
      <name val="Arial"/>
      <family val="2"/>
    </font>
    <font>
      <sz val="10"/>
      <color indexed="10"/>
      <name val="Arial"/>
      <family val="2"/>
    </font>
    <font>
      <sz val="8"/>
      <color indexed="10"/>
      <name val="Arial"/>
      <family val="2"/>
    </font>
    <font>
      <b/>
      <sz val="9"/>
      <color indexed="8"/>
      <name val="Calibri"/>
      <family val="2"/>
    </font>
    <font>
      <b/>
      <sz val="10"/>
      <color indexed="10"/>
      <name val="Arial"/>
      <family val="2"/>
    </font>
    <font>
      <sz val="9"/>
      <color indexed="10"/>
      <name val="Arial"/>
      <family val="2"/>
    </font>
    <font>
      <sz val="11"/>
      <name val="Calibri"/>
      <family val="2"/>
    </font>
    <font>
      <b/>
      <sz val="10"/>
      <color indexed="8"/>
      <name val="Arial"/>
      <family val="2"/>
    </font>
    <font>
      <sz val="10"/>
      <color indexed="8"/>
      <name val="Arial"/>
      <family val="2"/>
    </font>
    <font>
      <b/>
      <sz val="8"/>
      <color indexed="63"/>
      <name val="Arial"/>
      <family val="2"/>
    </font>
    <font>
      <sz val="10"/>
      <color indexed="8"/>
      <name val="SansSerif"/>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8"/>
      <color rgb="FFFF0000"/>
      <name val="Arial"/>
      <family val="2"/>
    </font>
    <font>
      <b/>
      <sz val="9"/>
      <color theme="1"/>
      <name val="Calibri"/>
      <family val="2"/>
    </font>
    <font>
      <b/>
      <sz val="10"/>
      <color rgb="FFFF0000"/>
      <name val="Arial"/>
      <family val="2"/>
    </font>
    <font>
      <sz val="9"/>
      <color rgb="FFFF0000"/>
      <name val="Arial"/>
      <family val="2"/>
    </font>
    <font>
      <b/>
      <sz val="10"/>
      <color theme="1"/>
      <name val="Arial"/>
      <family val="2"/>
    </font>
    <font>
      <sz val="10"/>
      <color theme="1"/>
      <name val="Arial"/>
      <family val="2"/>
    </font>
    <font>
      <b/>
      <sz val="8"/>
      <color rgb="FF202124"/>
      <name val="Arial"/>
      <family val="2"/>
    </font>
    <font>
      <sz val="10"/>
      <color rgb="FF000000"/>
      <name val="SansSerif"/>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D6DCE4"/>
        <bgColor indexed="64"/>
      </patternFill>
    </fill>
    <fill>
      <patternFill patternType="solid">
        <fgColor rgb="FFFFE699"/>
        <bgColor indexed="64"/>
      </patternFill>
    </fill>
    <fill>
      <patternFill patternType="solid">
        <fgColor rgb="FFC6E0B4"/>
        <bgColor indexed="64"/>
      </patternFill>
    </fill>
    <fill>
      <patternFill patternType="solid">
        <fgColor rgb="FFDBDBDB"/>
        <bgColor indexed="64"/>
      </patternFill>
    </fill>
    <fill>
      <patternFill patternType="solid">
        <fgColor rgb="FFB4C6E7"/>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tint="-0.4999699890613556"/>
        <bgColor indexed="64"/>
      </patternFill>
    </fill>
    <fill>
      <patternFill patternType="solid">
        <fgColor rgb="FFFFFF00"/>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medium"/>
      <right/>
      <top/>
      <bottom style="thin"/>
    </border>
    <border>
      <left style="thin"/>
      <right style="thin"/>
      <top style="thin"/>
      <bottom/>
    </border>
    <border>
      <left style="medium"/>
      <right/>
      <top style="medium"/>
      <bottom style="medium"/>
    </border>
    <border>
      <left/>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style="thin"/>
      <bottom style="thin"/>
    </border>
    <border>
      <left style="thin"/>
      <right/>
      <top/>
      <bottom/>
    </border>
    <border>
      <left style="thin"/>
      <right/>
      <top/>
      <bottom style="thin"/>
    </border>
    <border>
      <left style="thin"/>
      <right style="thin"/>
      <top/>
      <bottom style="thin"/>
    </border>
    <border>
      <left/>
      <right style="thin"/>
      <top style="thin"/>
      <bottom/>
    </border>
    <border>
      <left style="medium"/>
      <right/>
      <top style="thin"/>
      <bottom/>
    </border>
    <border>
      <left style="medium"/>
      <right style="thin"/>
      <top style="thin"/>
      <bottom style="thin"/>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right style="medium"/>
      <top/>
      <bottom style="thin"/>
    </border>
    <border>
      <left/>
      <right/>
      <top style="thin"/>
      <bottom style="thin"/>
    </border>
    <border>
      <left/>
      <right style="medium"/>
      <top style="thin"/>
      <bottom style="thin"/>
    </border>
    <border>
      <left style="thin"/>
      <right/>
      <top style="thin"/>
      <bottom/>
    </border>
    <border>
      <left/>
      <right/>
      <top style="thin"/>
      <bottom/>
    </border>
    <border>
      <left>
        <color indexed="63"/>
      </left>
      <right style="medium"/>
      <top style="thin"/>
      <bottom>
        <color indexed="63"/>
      </bottom>
    </border>
    <border>
      <left/>
      <right style="thin"/>
      <top/>
      <bottom/>
    </border>
    <border>
      <left/>
      <right style="thin"/>
      <top style="thin"/>
      <bottom style="thin"/>
    </border>
    <border>
      <left style="thin"/>
      <right style="thin"/>
      <top/>
      <bottom/>
    </border>
    <border>
      <left style="medium"/>
      <right/>
      <top style="thin"/>
      <bottom style="thin"/>
    </border>
    <border>
      <left style="medium"/>
      <right/>
      <top style="thin"/>
      <bottom style="medium"/>
    </border>
    <border>
      <left/>
      <right style="medium"/>
      <top style="thin"/>
      <bottom style="medium"/>
    </border>
    <border>
      <left style="medium"/>
      <right/>
      <top style="medium"/>
      <bottom/>
    </border>
    <border>
      <left/>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medium"/>
      <right style="thin"/>
      <top/>
      <bottom/>
    </border>
    <border>
      <left style="thin"/>
      <right/>
      <top style="medium"/>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48" fillId="0" borderId="0" applyFont="0" applyFill="0" applyBorder="0" applyAlignment="0" applyProtection="0"/>
    <xf numFmtId="0" fontId="10" fillId="22"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89">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4" fillId="0" borderId="10" xfId="0" applyFont="1" applyBorder="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vertical="center"/>
    </xf>
    <xf numFmtId="0" fontId="0" fillId="0" borderId="11" xfId="0" applyBorder="1" applyAlignment="1">
      <alignment vertical="center"/>
    </xf>
    <xf numFmtId="3" fontId="22" fillId="0" borderId="0" xfId="63" applyNumberFormat="1" applyFont="1" applyFill="1" applyBorder="1" applyAlignment="1">
      <alignment horizontal="left" vertical="center"/>
    </xf>
    <xf numFmtId="189" fontId="0" fillId="0" borderId="0" xfId="67" applyNumberFormat="1" applyFont="1" applyAlignment="1">
      <alignment horizontal="center" vertical="center"/>
    </xf>
    <xf numFmtId="189" fontId="0" fillId="0" borderId="0" xfId="67"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0" fontId="26" fillId="0" borderId="0" xfId="0" applyFont="1" applyAlignment="1">
      <alignment vertical="center"/>
    </xf>
    <xf numFmtId="188" fontId="0" fillId="0" borderId="0" xfId="66" applyNumberFormat="1" applyAlignment="1">
      <alignment vertical="center"/>
    </xf>
    <xf numFmtId="188" fontId="0" fillId="0" borderId="0" xfId="66" applyNumberFormat="1" applyFont="1" applyAlignment="1">
      <alignment vertical="center"/>
    </xf>
    <xf numFmtId="0" fontId="26" fillId="0" borderId="0" xfId="0" applyFont="1" applyFill="1" applyAlignment="1">
      <alignment vertical="center"/>
    </xf>
    <xf numFmtId="3" fontId="22" fillId="0" borderId="0" xfId="0" applyNumberFormat="1" applyFont="1" applyFill="1" applyAlignment="1">
      <alignment vertical="center"/>
    </xf>
    <xf numFmtId="188" fontId="22" fillId="0" borderId="0" xfId="65" applyNumberFormat="1" applyFont="1" applyFill="1" applyAlignment="1">
      <alignment vertical="center"/>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188" fontId="26" fillId="0" borderId="10" xfId="65"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88" fontId="26" fillId="0" borderId="10" xfId="65"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65" applyNumberFormat="1" applyFont="1" applyFill="1" applyBorder="1" applyAlignment="1">
      <alignment horizontal="right" vertical="center"/>
    </xf>
    <xf numFmtId="3" fontId="26"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7" fillId="0" borderId="10" xfId="0" applyFont="1" applyFill="1" applyBorder="1" applyAlignment="1">
      <alignment horizontal="justify" vertical="center" wrapText="1"/>
    </xf>
    <xf numFmtId="0" fontId="20" fillId="0" borderId="0" xfId="0" applyFont="1" applyBorder="1" applyAlignment="1">
      <alignment horizontal="center" vertical="center"/>
    </xf>
    <xf numFmtId="189" fontId="20" fillId="0" borderId="0" xfId="68" applyNumberFormat="1" applyFont="1" applyFill="1" applyBorder="1" applyAlignment="1">
      <alignment horizontal="center" vertical="center" wrapText="1"/>
    </xf>
    <xf numFmtId="49" fontId="19" fillId="0" borderId="0" xfId="67" applyNumberFormat="1" applyFont="1" applyFill="1" applyBorder="1" applyAlignment="1">
      <alignment horizontal="center" vertical="center"/>
    </xf>
    <xf numFmtId="0" fontId="21" fillId="0" borderId="1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49" fontId="27" fillId="0" borderId="10" xfId="0" applyNumberFormat="1" applyFont="1" applyFill="1" applyBorder="1" applyAlignment="1">
      <alignment horizontal="justify" vertical="center" wrapText="1"/>
    </xf>
    <xf numFmtId="3" fontId="27" fillId="0" borderId="10" xfId="0" applyNumberFormat="1" applyFont="1" applyFill="1" applyBorder="1" applyAlignment="1">
      <alignment horizontal="justify" vertical="center" wrapText="1"/>
    </xf>
    <xf numFmtId="188" fontId="27" fillId="0" borderId="10" xfId="65" applyNumberFormat="1" applyFont="1" applyFill="1" applyBorder="1" applyAlignment="1">
      <alignment horizontal="justify" vertical="center" wrapText="1"/>
    </xf>
    <xf numFmtId="0" fontId="19" fillId="0" borderId="10" xfId="0" applyFont="1" applyBorder="1" applyAlignment="1">
      <alignment horizontal="justify" vertical="center" wrapText="1"/>
    </xf>
    <xf numFmtId="0" fontId="49" fillId="0" borderId="0" xfId="0" applyFont="1" applyAlignment="1">
      <alignment vertical="center"/>
    </xf>
    <xf numFmtId="0" fontId="50" fillId="24" borderId="12" xfId="0" applyFont="1" applyFill="1" applyBorder="1" applyAlignment="1">
      <alignment vertical="center"/>
    </xf>
    <xf numFmtId="0" fontId="50" fillId="24" borderId="13" xfId="0" applyFont="1" applyFill="1" applyBorder="1" applyAlignment="1">
      <alignment vertical="center"/>
    </xf>
    <xf numFmtId="0" fontId="0" fillId="24" borderId="10" xfId="0" applyFill="1" applyBorder="1" applyAlignment="1">
      <alignment vertical="center"/>
    </xf>
    <xf numFmtId="0" fontId="0" fillId="24" borderId="10" xfId="0" applyFill="1" applyBorder="1" applyAlignment="1">
      <alignment horizontal="center" vertical="center"/>
    </xf>
    <xf numFmtId="189" fontId="0" fillId="24" borderId="10" xfId="67" applyNumberFormat="1"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5" fillId="24" borderId="10" xfId="0" applyFont="1" applyFill="1" applyBorder="1" applyAlignment="1">
      <alignment horizontal="center" vertical="center" wrapText="1"/>
    </xf>
    <xf numFmtId="0" fontId="25" fillId="24" borderId="14" xfId="0" applyFont="1" applyFill="1" applyBorder="1" applyAlignment="1">
      <alignment horizontal="center" vertical="center" wrapText="1"/>
    </xf>
    <xf numFmtId="189" fontId="0" fillId="24" borderId="10" xfId="67" applyNumberFormat="1" applyFont="1" applyFill="1" applyBorder="1" applyAlignment="1">
      <alignment horizontal="center" vertical="center"/>
    </xf>
    <xf numFmtId="189" fontId="20" fillId="24" borderId="15" xfId="67" applyNumberFormat="1" applyFont="1" applyFill="1" applyBorder="1" applyAlignment="1">
      <alignment vertical="center"/>
    </xf>
    <xf numFmtId="0" fontId="20" fillId="24" borderId="16" xfId="0" applyFont="1" applyFill="1" applyBorder="1" applyAlignment="1">
      <alignment vertical="center"/>
    </xf>
    <xf numFmtId="189" fontId="0" fillId="24" borderId="11" xfId="67" applyNumberFormat="1" applyFont="1" applyFill="1" applyBorder="1" applyAlignment="1">
      <alignment horizontal="center" vertical="center"/>
    </xf>
    <xf numFmtId="189" fontId="0" fillId="24" borderId="11" xfId="67" applyNumberFormat="1" applyFont="1" applyFill="1" applyBorder="1" applyAlignment="1">
      <alignment vertical="center"/>
    </xf>
    <xf numFmtId="0" fontId="0" fillId="24" borderId="11" xfId="0" applyFill="1" applyBorder="1" applyAlignment="1">
      <alignment horizontal="center" vertical="center"/>
    </xf>
    <xf numFmtId="189" fontId="0" fillId="24" borderId="17" xfId="67" applyNumberFormat="1" applyFont="1" applyFill="1" applyBorder="1" applyAlignment="1">
      <alignment vertical="center"/>
    </xf>
    <xf numFmtId="0" fontId="20" fillId="24" borderId="18" xfId="0" applyFont="1" applyFill="1" applyBorder="1" applyAlignment="1">
      <alignment vertical="center"/>
    </xf>
    <xf numFmtId="189" fontId="0" fillId="24" borderId="19" xfId="67" applyNumberFormat="1" applyFont="1" applyFill="1" applyBorder="1" applyAlignment="1">
      <alignment horizontal="center" vertical="center"/>
    </xf>
    <xf numFmtId="189" fontId="0" fillId="24" borderId="19" xfId="67" applyNumberFormat="1" applyFont="1" applyFill="1" applyBorder="1" applyAlignment="1">
      <alignment vertical="center"/>
    </xf>
    <xf numFmtId="0" fontId="0" fillId="24" borderId="19" xfId="0" applyFill="1" applyBorder="1" applyAlignment="1">
      <alignment horizontal="center" vertical="center"/>
    </xf>
    <xf numFmtId="0" fontId="20" fillId="24" borderId="16" xfId="0" applyFont="1" applyFill="1" applyBorder="1" applyAlignment="1">
      <alignment vertical="center" wrapText="1"/>
    </xf>
    <xf numFmtId="0" fontId="20" fillId="24" borderId="20" xfId="0" applyFont="1" applyFill="1" applyBorder="1" applyAlignment="1">
      <alignment vertical="center" wrapText="1"/>
    </xf>
    <xf numFmtId="0" fontId="0" fillId="24" borderId="0" xfId="0" applyFill="1" applyAlignment="1">
      <alignment vertical="center"/>
    </xf>
    <xf numFmtId="189" fontId="0" fillId="24" borderId="0" xfId="67" applyNumberFormat="1" applyFont="1" applyFill="1" applyAlignment="1">
      <alignment horizontal="center" vertical="center"/>
    </xf>
    <xf numFmtId="189" fontId="0" fillId="24" borderId="0" xfId="67"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21"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19" fillId="24" borderId="21" xfId="0" applyFont="1" applyFill="1" applyBorder="1" applyAlignment="1">
      <alignment vertical="center"/>
    </xf>
    <xf numFmtId="0" fontId="19" fillId="24" borderId="22" xfId="0" applyFont="1" applyFill="1" applyBorder="1" applyAlignment="1">
      <alignment horizontal="center" vertical="center"/>
    </xf>
    <xf numFmtId="0" fontId="19" fillId="24" borderId="23"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4" fillId="0" borderId="0" xfId="0" applyFont="1" applyBorder="1" applyAlignment="1">
      <alignment horizontal="center" vertical="center" wrapText="1"/>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0" fillId="0" borderId="0" xfId="0" applyFill="1" applyBorder="1" applyAlignment="1">
      <alignment vertical="center"/>
    </xf>
    <xf numFmtId="0" fontId="29" fillId="0" borderId="0" xfId="0" applyFont="1" applyBorder="1" applyAlignment="1">
      <alignment horizontal="center" vertical="center"/>
    </xf>
    <xf numFmtId="0" fontId="21" fillId="0" borderId="0" xfId="0" applyFont="1" applyBorder="1" applyAlignment="1">
      <alignment horizontal="center" vertical="center" wrapText="1"/>
    </xf>
    <xf numFmtId="0" fontId="20" fillId="16" borderId="10" xfId="0" applyFont="1" applyFill="1" applyBorder="1" applyAlignment="1">
      <alignment horizontal="center" vertical="center"/>
    </xf>
    <xf numFmtId="3" fontId="0" fillId="0" borderId="24" xfId="0" applyNumberFormat="1" applyFont="1" applyFill="1" applyBorder="1" applyAlignment="1">
      <alignment horizontal="left" vertical="center"/>
    </xf>
    <xf numFmtId="0" fontId="0" fillId="0" borderId="25" xfId="0" applyFont="1" applyFill="1" applyBorder="1" applyAlignment="1">
      <alignment horizontal="justify" vertical="center"/>
    </xf>
    <xf numFmtId="0" fontId="0" fillId="0" borderId="25" xfId="0" applyFont="1" applyFill="1" applyBorder="1" applyAlignment="1">
      <alignment horizontal="left" vertical="center"/>
    </xf>
    <xf numFmtId="0" fontId="20" fillId="0" borderId="26" xfId="0" applyFont="1" applyFill="1" applyBorder="1" applyAlignment="1">
      <alignment horizontal="left" vertical="center"/>
    </xf>
    <xf numFmtId="49" fontId="19" fillId="0" borderId="11" xfId="67"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16" borderId="27" xfId="0" applyFont="1" applyFill="1" applyBorder="1" applyAlignment="1">
      <alignment horizontal="center" vertical="center"/>
    </xf>
    <xf numFmtId="0" fontId="21" fillId="16" borderId="26" xfId="0" applyFont="1" applyFill="1" applyBorder="1" applyAlignment="1">
      <alignment horizontal="center" vertical="center"/>
    </xf>
    <xf numFmtId="0" fontId="29"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wrapText="1"/>
    </xf>
    <xf numFmtId="0" fontId="26" fillId="4" borderId="10" xfId="0" applyFont="1" applyFill="1" applyBorder="1" applyAlignment="1">
      <alignmen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190" fontId="0" fillId="0" borderId="0" xfId="0" applyNumberFormat="1" applyFont="1" applyFill="1" applyBorder="1" applyAlignment="1">
      <alignment horizontal="left" vertical="center"/>
    </xf>
    <xf numFmtId="186" fontId="20" fillId="0" borderId="11" xfId="0" applyNumberFormat="1" applyFont="1" applyFill="1" applyBorder="1" applyAlignment="1">
      <alignment horizontal="left" vertical="center"/>
    </xf>
    <xf numFmtId="0" fontId="51" fillId="25" borderId="10" xfId="0" applyFont="1" applyFill="1" applyBorder="1" applyAlignment="1">
      <alignment vertical="center" wrapText="1"/>
    </xf>
    <xf numFmtId="0" fontId="51" fillId="26" borderId="10" xfId="0" applyFont="1" applyFill="1" applyBorder="1" applyAlignment="1">
      <alignment vertical="center" wrapText="1"/>
    </xf>
    <xf numFmtId="0" fontId="51" fillId="27" borderId="10" xfId="0" applyFont="1" applyFill="1" applyBorder="1" applyAlignment="1">
      <alignment vertical="center" wrapText="1"/>
    </xf>
    <xf numFmtId="0" fontId="51" fillId="28" borderId="10" xfId="0" applyFont="1" applyFill="1" applyBorder="1" applyAlignment="1">
      <alignment vertical="center" wrapText="1"/>
    </xf>
    <xf numFmtId="0" fontId="51" fillId="29" borderId="10" xfId="0" applyFont="1" applyFill="1" applyBorder="1" applyAlignment="1">
      <alignment vertical="center" wrapText="1"/>
    </xf>
    <xf numFmtId="0" fontId="23" fillId="24" borderId="12" xfId="0" applyFont="1" applyFill="1" applyBorder="1" applyAlignment="1">
      <alignment horizontal="center" vertical="center"/>
    </xf>
    <xf numFmtId="0" fontId="20" fillId="24" borderId="11" xfId="0" applyFont="1" applyFill="1" applyBorder="1" applyAlignment="1">
      <alignment vertical="center"/>
    </xf>
    <xf numFmtId="0" fontId="20" fillId="24" borderId="19" xfId="0" applyFont="1" applyFill="1" applyBorder="1" applyAlignment="1">
      <alignment vertical="center"/>
    </xf>
    <xf numFmtId="0" fontId="20" fillId="24" borderId="11" xfId="0" applyFont="1" applyFill="1" applyBorder="1" applyAlignment="1">
      <alignment vertical="center" wrapText="1"/>
    </xf>
    <xf numFmtId="0" fontId="28" fillId="0" borderId="24" xfId="0" applyFont="1" applyFill="1" applyBorder="1" applyAlignment="1">
      <alignment horizontal="justify" vertical="center" wrapText="1"/>
    </xf>
    <xf numFmtId="0" fontId="26" fillId="0" borderId="24" xfId="0" applyFont="1" applyFill="1" applyBorder="1" applyAlignment="1">
      <alignment horizontal="center" vertical="center"/>
    </xf>
    <xf numFmtId="14" fontId="20" fillId="0" borderId="10" xfId="0" applyNumberFormat="1" applyFont="1" applyBorder="1" applyAlignment="1">
      <alignment vertical="center"/>
    </xf>
    <xf numFmtId="189" fontId="49" fillId="24" borderId="10" xfId="67" applyNumberFormat="1" applyFont="1" applyFill="1" applyBorder="1" applyAlignment="1">
      <alignment vertical="center"/>
    </xf>
    <xf numFmtId="189" fontId="52" fillId="24" borderId="15" xfId="67" applyNumberFormat="1" applyFont="1" applyFill="1" applyBorder="1" applyAlignment="1">
      <alignment vertical="center"/>
    </xf>
    <xf numFmtId="0" fontId="53" fillId="0" borderId="10" xfId="0" applyFont="1" applyBorder="1" applyAlignment="1">
      <alignment horizontal="center" vertical="center" wrapText="1"/>
    </xf>
    <xf numFmtId="1" fontId="53" fillId="0" borderId="10" xfId="0" applyNumberFormat="1" applyFont="1" applyBorder="1" applyAlignment="1">
      <alignment horizontal="center" vertical="center" wrapText="1"/>
    </xf>
    <xf numFmtId="1" fontId="49" fillId="0" borderId="10" xfId="0" applyNumberFormat="1" applyFont="1" applyBorder="1" applyAlignment="1">
      <alignment horizontal="center" vertical="top" wrapText="1"/>
    </xf>
    <xf numFmtId="0" fontId="50" fillId="0" borderId="24" xfId="0" applyFont="1" applyBorder="1" applyAlignment="1">
      <alignment horizontal="left" vertical="center" wrapText="1"/>
    </xf>
    <xf numFmtId="0" fontId="50" fillId="0" borderId="10" xfId="0" applyFont="1" applyBorder="1" applyAlignment="1">
      <alignment vertical="center" wrapText="1"/>
    </xf>
    <xf numFmtId="49" fontId="53"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2" fillId="0" borderId="10" xfId="0" applyFont="1" applyBorder="1" applyAlignment="1">
      <alignment horizontal="center" vertical="center" wrapText="1"/>
    </xf>
    <xf numFmtId="198" fontId="49" fillId="0" borderId="10" xfId="0" applyNumberFormat="1" applyFont="1" applyBorder="1" applyAlignment="1">
      <alignment horizontal="center" vertical="center" wrapText="1"/>
    </xf>
    <xf numFmtId="199" fontId="49" fillId="0" borderId="10" xfId="71" applyNumberFormat="1" applyFont="1" applyFill="1" applyBorder="1" applyAlignment="1">
      <alignment horizontal="center" vertical="center" wrapText="1"/>
    </xf>
    <xf numFmtId="3" fontId="22" fillId="0" borderId="10" xfId="0" applyNumberFormat="1" applyFont="1" applyBorder="1" applyAlignment="1">
      <alignment horizontal="justify" vertical="center" wrapText="1"/>
    </xf>
    <xf numFmtId="9" fontId="22" fillId="0" borderId="10" xfId="68" applyNumberFormat="1" applyFont="1" applyFill="1" applyBorder="1" applyAlignment="1">
      <alignment horizontal="center" vertical="center" wrapText="1"/>
    </xf>
    <xf numFmtId="189" fontId="22" fillId="0" borderId="10" xfId="68" applyNumberFormat="1" applyFont="1" applyFill="1" applyBorder="1" applyAlignment="1">
      <alignment horizontal="justify" vertical="center" wrapText="1"/>
    </xf>
    <xf numFmtId="0" fontId="49" fillId="24" borderId="10" xfId="0" applyFont="1" applyFill="1" applyBorder="1" applyAlignment="1">
      <alignment horizontal="center" vertical="center"/>
    </xf>
    <xf numFmtId="3" fontId="49" fillId="24" borderId="10" xfId="0" applyNumberFormat="1" applyFont="1" applyFill="1" applyBorder="1" applyAlignment="1">
      <alignment horizontal="center" vertical="center"/>
    </xf>
    <xf numFmtId="1" fontId="19" fillId="0" borderId="10" xfId="0" applyNumberFormat="1" applyFont="1" applyBorder="1" applyAlignment="1">
      <alignment horizontal="center" vertical="center" wrapText="1"/>
    </xf>
    <xf numFmtId="0" fontId="26" fillId="4" borderId="10" xfId="0" applyFont="1" applyFill="1" applyBorder="1" applyAlignment="1">
      <alignment horizontal="center" vertical="center"/>
    </xf>
    <xf numFmtId="189" fontId="22" fillId="0" borderId="10" xfId="68"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3" fontId="0" fillId="24" borderId="10" xfId="0" applyNumberFormat="1" applyFont="1" applyFill="1" applyBorder="1" applyAlignment="1">
      <alignment horizontal="center" vertical="center"/>
    </xf>
    <xf numFmtId="0" fontId="0" fillId="24" borderId="11" xfId="0" applyFill="1" applyBorder="1" applyAlignment="1">
      <alignment vertical="center" wrapText="1"/>
    </xf>
    <xf numFmtId="0" fontId="0" fillId="24" borderId="19" xfId="0" applyFill="1" applyBorder="1" applyAlignment="1">
      <alignment vertical="center" wrapText="1"/>
    </xf>
    <xf numFmtId="0" fontId="0" fillId="24" borderId="0" xfId="0" applyFill="1" applyAlignment="1">
      <alignment vertical="center" wrapText="1"/>
    </xf>
    <xf numFmtId="0" fontId="0" fillId="0" borderId="0" xfId="0" applyAlignment="1">
      <alignment vertical="center" wrapText="1"/>
    </xf>
    <xf numFmtId="189" fontId="0" fillId="24" borderId="10" xfId="67" applyNumberFormat="1" applyFont="1" applyFill="1" applyBorder="1" applyAlignment="1">
      <alignment horizontal="center" vertical="center" wrapText="1"/>
    </xf>
    <xf numFmtId="0" fontId="0" fillId="0" borderId="0" xfId="0" applyFont="1" applyBorder="1" applyAlignment="1">
      <alignment vertical="center"/>
    </xf>
    <xf numFmtId="189" fontId="41" fillId="30" borderId="10" xfId="61" applyNumberFormat="1" applyFont="1" applyFill="1" applyBorder="1" applyAlignment="1">
      <alignment vertical="center"/>
    </xf>
    <xf numFmtId="176" fontId="0" fillId="24" borderId="0" xfId="69" applyFont="1" applyFill="1" applyBorder="1" applyAlignment="1">
      <alignment vertical="center"/>
    </xf>
    <xf numFmtId="189" fontId="20" fillId="0" borderId="10" xfId="68" applyNumberFormat="1" applyFont="1" applyFill="1" applyBorder="1" applyAlignment="1">
      <alignment horizontal="center" vertical="center" wrapText="1"/>
    </xf>
    <xf numFmtId="189" fontId="0" fillId="0" borderId="0" xfId="0" applyNumberFormat="1" applyBorder="1" applyAlignment="1">
      <alignment vertical="center"/>
    </xf>
    <xf numFmtId="44" fontId="0" fillId="0" borderId="0" xfId="0" applyNumberFormat="1" applyBorder="1" applyAlignment="1">
      <alignment vertical="center"/>
    </xf>
    <xf numFmtId="189" fontId="0" fillId="0" borderId="25" xfId="0" applyNumberFormat="1" applyFont="1" applyFill="1" applyBorder="1" applyAlignment="1">
      <alignment horizontal="justify" vertical="center"/>
    </xf>
    <xf numFmtId="0" fontId="23" fillId="24" borderId="0" xfId="0" applyFont="1" applyFill="1" applyAlignment="1">
      <alignment horizontal="center" vertical="center"/>
    </xf>
    <xf numFmtId="0" fontId="21" fillId="24" borderId="0" xfId="0" applyFont="1" applyFill="1" applyAlignment="1">
      <alignment horizontal="center" vertical="center" wrapText="1"/>
    </xf>
    <xf numFmtId="0" fontId="25" fillId="24" borderId="0" xfId="0" applyFont="1" applyFill="1" applyAlignment="1">
      <alignment horizontal="center" vertical="center" wrapText="1"/>
    </xf>
    <xf numFmtId="17" fontId="0" fillId="0" borderId="10" xfId="0" applyNumberFormat="1" applyFont="1" applyBorder="1" applyAlignment="1">
      <alignment horizontal="center" vertical="center" wrapText="1"/>
    </xf>
    <xf numFmtId="0" fontId="0" fillId="0" borderId="10" xfId="76" applyBorder="1" applyAlignment="1">
      <alignment horizontal="center" vertical="center" wrapText="1"/>
      <protection/>
    </xf>
    <xf numFmtId="176" fontId="0" fillId="24" borderId="10" xfId="72" applyFont="1" applyFill="1" applyBorder="1" applyAlignment="1">
      <alignment vertical="center" wrapText="1"/>
    </xf>
    <xf numFmtId="176" fontId="0" fillId="24" borderId="10" xfId="72" applyFont="1" applyFill="1" applyBorder="1" applyAlignment="1">
      <alignment horizontal="center" vertical="center"/>
    </xf>
    <xf numFmtId="189" fontId="0" fillId="0" borderId="0" xfId="0" applyNumberFormat="1" applyAlignment="1">
      <alignment horizontal="center" vertical="center"/>
    </xf>
    <xf numFmtId="43" fontId="0" fillId="0" borderId="0" xfId="0" applyNumberFormat="1" applyAlignment="1">
      <alignment horizontal="center" vertical="center"/>
    </xf>
    <xf numFmtId="10" fontId="22" fillId="0" borderId="10" xfId="68" applyNumberFormat="1" applyFont="1" applyFill="1" applyBorder="1" applyAlignment="1">
      <alignment horizontal="center" vertical="center" wrapText="1"/>
    </xf>
    <xf numFmtId="176" fontId="0" fillId="0" borderId="0" xfId="0" applyNumberFormat="1" applyAlignment="1">
      <alignment vertical="center"/>
    </xf>
    <xf numFmtId="0" fontId="0" fillId="24" borderId="28" xfId="0" applyFont="1" applyFill="1" applyBorder="1" applyAlignment="1">
      <alignment vertical="center" wrapText="1"/>
    </xf>
    <xf numFmtId="0" fontId="0" fillId="24" borderId="10" xfId="0" applyFill="1" applyBorder="1" applyAlignment="1">
      <alignment horizontal="center" vertical="center" wrapText="1"/>
    </xf>
    <xf numFmtId="0" fontId="0" fillId="0" borderId="10" xfId="0" applyBorder="1" applyAlignment="1">
      <alignment horizontal="center" vertical="center" wrapText="1"/>
    </xf>
    <xf numFmtId="0" fontId="0" fillId="24" borderId="17" xfId="0" applyFill="1" applyBorder="1" applyAlignment="1">
      <alignment horizontal="center" vertical="center" wrapText="1"/>
    </xf>
    <xf numFmtId="1" fontId="19"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21" fillId="0" borderId="10" xfId="0" applyFont="1" applyFill="1" applyBorder="1" applyAlignment="1">
      <alignment horizontal="center" vertical="center" wrapText="1"/>
    </xf>
    <xf numFmtId="0" fontId="20" fillId="31" borderId="10" xfId="0" applyFont="1" applyFill="1" applyBorder="1" applyAlignment="1">
      <alignment horizontal="center" vertical="center"/>
    </xf>
    <xf numFmtId="0" fontId="22" fillId="31" borderId="10" xfId="0" applyFont="1" applyFill="1" applyBorder="1" applyAlignment="1">
      <alignment horizontal="center" vertical="center" wrapText="1"/>
    </xf>
    <xf numFmtId="0" fontId="0" fillId="0" borderId="10" xfId="0" applyFont="1" applyBorder="1" applyAlignment="1">
      <alignment vertical="center" wrapText="1"/>
    </xf>
    <xf numFmtId="0" fontId="20" fillId="0" borderId="0" xfId="0" applyFont="1" applyBorder="1" applyAlignment="1">
      <alignment horizontal="right" vertical="center"/>
    </xf>
    <xf numFmtId="198" fontId="20" fillId="0" borderId="0" xfId="0" applyNumberFormat="1" applyFont="1" applyBorder="1" applyAlignment="1">
      <alignment horizontal="center" vertical="center"/>
    </xf>
    <xf numFmtId="177" fontId="19" fillId="0" borderId="10" xfId="64" applyFont="1" applyFill="1" applyBorder="1" applyAlignment="1">
      <alignment vertical="center"/>
    </xf>
    <xf numFmtId="0" fontId="54" fillId="0" borderId="27"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20" fillId="0" borderId="17" xfId="0" applyFont="1" applyBorder="1" applyAlignment="1">
      <alignment horizontal="center" vertical="center" wrapText="1"/>
    </xf>
    <xf numFmtId="0" fontId="0" fillId="0" borderId="10" xfId="0" applyFont="1" applyBorder="1" applyAlignment="1">
      <alignment horizontal="center" vertical="center"/>
    </xf>
    <xf numFmtId="196" fontId="0" fillId="24" borderId="10" xfId="72" applyNumberFormat="1" applyFont="1" applyFill="1" applyBorder="1" applyAlignment="1">
      <alignment horizontal="center" vertical="center"/>
    </xf>
    <xf numFmtId="196" fontId="0" fillId="24" borderId="10" xfId="0" applyNumberFormat="1" applyFill="1" applyBorder="1" applyAlignment="1">
      <alignment horizontal="center" vertical="center"/>
    </xf>
    <xf numFmtId="0" fontId="0" fillId="24" borderId="29" xfId="0" applyFont="1" applyFill="1" applyBorder="1" applyAlignment="1">
      <alignment horizontal="left" vertical="center"/>
    </xf>
    <xf numFmtId="0" fontId="0" fillId="0" borderId="10" xfId="0" applyBorder="1" applyAlignment="1">
      <alignment vertical="center"/>
    </xf>
    <xf numFmtId="217" fontId="20" fillId="24" borderId="27" xfId="0" applyNumberFormat="1" applyFont="1" applyFill="1" applyBorder="1" applyAlignment="1">
      <alignment horizontal="center" vertical="center"/>
    </xf>
    <xf numFmtId="217" fontId="0" fillId="24" borderId="27" xfId="0" applyNumberFormat="1" applyFont="1" applyFill="1" applyBorder="1" applyAlignment="1">
      <alignment horizontal="center" vertical="center"/>
    </xf>
    <xf numFmtId="196" fontId="0" fillId="24" borderId="10" xfId="67" applyNumberFormat="1" applyFont="1" applyFill="1" applyBorder="1" applyAlignment="1">
      <alignment vertical="center"/>
    </xf>
    <xf numFmtId="196" fontId="0" fillId="24" borderId="17" xfId="67" applyNumberFormat="1" applyFont="1" applyFill="1" applyBorder="1" applyAlignment="1">
      <alignment vertical="center"/>
    </xf>
    <xf numFmtId="189" fontId="25" fillId="24" borderId="10" xfId="0" applyNumberFormat="1" applyFont="1" applyFill="1" applyBorder="1" applyAlignment="1">
      <alignment horizontal="center" vertical="center" wrapText="1"/>
    </xf>
    <xf numFmtId="0" fontId="0" fillId="0" borderId="10" xfId="0" applyFont="1" applyBorder="1" applyAlignment="1">
      <alignment horizontal="justify" vertical="top" wrapText="1"/>
    </xf>
    <xf numFmtId="0" fontId="0" fillId="0" borderId="24" xfId="0" applyFont="1" applyBorder="1" applyAlignment="1">
      <alignment horizontal="justify" vertical="top" wrapText="1"/>
    </xf>
    <xf numFmtId="0" fontId="22" fillId="0" borderId="0" xfId="0" applyFont="1" applyFill="1" applyAlignment="1">
      <alignment horizontal="center" vertical="center"/>
    </xf>
    <xf numFmtId="0" fontId="0" fillId="0" borderId="24" xfId="0" applyFont="1" applyBorder="1" applyAlignment="1">
      <alignment horizontal="left" vertical="center" wrapText="1"/>
    </xf>
    <xf numFmtId="0" fontId="22" fillId="0" borderId="0" xfId="0" applyFont="1" applyFill="1" applyAlignment="1">
      <alignment horizontal="left" vertical="center"/>
    </xf>
    <xf numFmtId="0" fontId="0" fillId="0" borderId="24" xfId="0" applyFont="1" applyBorder="1" applyAlignment="1">
      <alignment horizontal="justify" vertical="center" wrapText="1"/>
    </xf>
    <xf numFmtId="0" fontId="25" fillId="31" borderId="10" xfId="0" applyFont="1" applyFill="1" applyBorder="1" applyAlignment="1">
      <alignment horizontal="center" vertical="center" wrapText="1"/>
    </xf>
    <xf numFmtId="0" fontId="25" fillId="31" borderId="24" xfId="0" applyFont="1" applyFill="1" applyBorder="1" applyAlignment="1">
      <alignment horizontal="center" vertical="center" wrapText="1"/>
    </xf>
    <xf numFmtId="177" fontId="19" fillId="31" borderId="10" xfId="64" applyFont="1" applyFill="1" applyBorder="1" applyAlignment="1">
      <alignment vertical="center"/>
    </xf>
    <xf numFmtId="0" fontId="19" fillId="31" borderId="10" xfId="0" applyFont="1" applyFill="1" applyBorder="1" applyAlignment="1">
      <alignment vertical="center"/>
    </xf>
    <xf numFmtId="43" fontId="19" fillId="31" borderId="10" xfId="0" applyNumberFormat="1" applyFont="1" applyFill="1" applyBorder="1" applyAlignment="1">
      <alignment vertical="center"/>
    </xf>
    <xf numFmtId="0" fontId="19" fillId="31" borderId="14" xfId="0" applyFont="1" applyFill="1" applyBorder="1" applyAlignment="1">
      <alignment vertical="center"/>
    </xf>
    <xf numFmtId="44" fontId="19" fillId="31" borderId="10" xfId="0" applyNumberFormat="1" applyFont="1" applyFill="1" applyBorder="1" applyAlignment="1">
      <alignment vertical="center"/>
    </xf>
    <xf numFmtId="0" fontId="19" fillId="32" borderId="10" xfId="0" applyFont="1" applyFill="1" applyBorder="1" applyAlignment="1">
      <alignment vertical="center"/>
    </xf>
    <xf numFmtId="0" fontId="19" fillId="32" borderId="14" xfId="0" applyFont="1" applyFill="1" applyBorder="1" applyAlignment="1">
      <alignment vertical="center"/>
    </xf>
    <xf numFmtId="0" fontId="25" fillId="32" borderId="10" xfId="0" applyFont="1" applyFill="1" applyBorder="1" applyAlignment="1">
      <alignment horizontal="center" vertical="center" wrapText="1"/>
    </xf>
    <xf numFmtId="0" fontId="25" fillId="32" borderId="14" xfId="0" applyFont="1" applyFill="1" applyBorder="1" applyAlignment="1">
      <alignment horizontal="center" vertical="center" wrapText="1"/>
    </xf>
    <xf numFmtId="0" fontId="19" fillId="32" borderId="10" xfId="0" applyFont="1" applyFill="1" applyBorder="1" applyAlignment="1">
      <alignment vertical="center" wrapText="1"/>
    </xf>
    <xf numFmtId="0" fontId="19" fillId="32" borderId="14" xfId="0" applyFont="1" applyFill="1" applyBorder="1" applyAlignment="1">
      <alignment vertical="center" wrapText="1"/>
    </xf>
    <xf numFmtId="0" fontId="19" fillId="32" borderId="24" xfId="0" applyFont="1" applyFill="1" applyBorder="1" applyAlignment="1">
      <alignment vertical="center" wrapText="1"/>
    </xf>
    <xf numFmtId="0" fontId="54" fillId="0" borderId="27" xfId="0" applyFont="1" applyBorder="1" applyAlignment="1">
      <alignment horizontal="center" vertical="center" wrapText="1"/>
    </xf>
    <xf numFmtId="0" fontId="19" fillId="24" borderId="10" xfId="0" applyFont="1" applyFill="1" applyBorder="1" applyAlignment="1">
      <alignment horizontal="center" vertical="center" wrapText="1"/>
    </xf>
    <xf numFmtId="0" fontId="0" fillId="0" borderId="30" xfId="0" applyFont="1" applyBorder="1" applyAlignment="1">
      <alignment horizontal="left" vertical="center" wrapText="1"/>
    </xf>
    <xf numFmtId="189" fontId="0" fillId="33" borderId="10" xfId="67" applyNumberFormat="1" applyFont="1" applyFill="1" applyBorder="1" applyAlignment="1">
      <alignment horizontal="center" vertical="center" wrapText="1"/>
    </xf>
    <xf numFmtId="196" fontId="0" fillId="24" borderId="10" xfId="72" applyNumberFormat="1" applyFont="1" applyFill="1" applyBorder="1" applyAlignment="1">
      <alignment horizontal="center" vertical="center" wrapText="1"/>
    </xf>
    <xf numFmtId="3" fontId="0" fillId="33" borderId="10" xfId="0" applyNumberFormat="1" applyFont="1" applyFill="1" applyBorder="1" applyAlignment="1">
      <alignment horizontal="right" vertical="center" wrapText="1"/>
    </xf>
    <xf numFmtId="177" fontId="19" fillId="0" borderId="10" xfId="64" applyFont="1" applyFill="1" applyBorder="1" applyAlignment="1">
      <alignment vertical="center" wrapText="1"/>
    </xf>
    <xf numFmtId="201" fontId="0" fillId="33" borderId="10" xfId="64" applyNumberFormat="1" applyFont="1" applyFill="1" applyBorder="1" applyAlignment="1">
      <alignment horizontal="right" vertical="center" wrapText="1"/>
    </xf>
    <xf numFmtId="201" fontId="0" fillId="33" borderId="10" xfId="64" applyNumberFormat="1" applyFont="1" applyFill="1" applyBorder="1" applyAlignment="1">
      <alignment horizontal="center" vertical="center" wrapText="1"/>
    </xf>
    <xf numFmtId="187" fontId="0" fillId="0" borderId="10" xfId="0" applyNumberFormat="1" applyFont="1" applyBorder="1" applyAlignment="1">
      <alignment horizontal="left" vertical="center" wrapText="1"/>
    </xf>
    <xf numFmtId="196" fontId="20" fillId="24" borderId="15" xfId="72" applyNumberFormat="1" applyFont="1" applyFill="1" applyBorder="1" applyAlignment="1">
      <alignment vertical="center"/>
    </xf>
    <xf numFmtId="0" fontId="19" fillId="0" borderId="19" xfId="0" applyFont="1" applyBorder="1" applyAlignment="1">
      <alignment vertical="center"/>
    </xf>
    <xf numFmtId="0" fontId="19" fillId="0" borderId="31" xfId="0" applyFont="1" applyBorder="1" applyAlignment="1">
      <alignment vertical="center"/>
    </xf>
    <xf numFmtId="0" fontId="25"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19" fillId="0" borderId="10" xfId="0" applyFont="1" applyBorder="1" applyAlignment="1">
      <alignment vertical="center"/>
    </xf>
    <xf numFmtId="44" fontId="24" fillId="0" borderId="10" xfId="0" applyNumberFormat="1" applyFont="1" applyBorder="1" applyAlignment="1">
      <alignment horizontal="center" vertical="center" wrapText="1"/>
    </xf>
    <xf numFmtId="217" fontId="24" fillId="0" borderId="10" xfId="0" applyNumberFormat="1" applyFont="1" applyBorder="1" applyAlignment="1">
      <alignment horizontal="center" vertical="center" wrapText="1"/>
    </xf>
    <xf numFmtId="189" fontId="19" fillId="0" borderId="32" xfId="0" applyNumberFormat="1"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15" xfId="0" applyFont="1" applyBorder="1" applyAlignment="1">
      <alignment vertical="center"/>
    </xf>
    <xf numFmtId="0" fontId="19" fillId="0" borderId="35" xfId="0" applyFont="1" applyBorder="1" applyAlignment="1">
      <alignment vertical="center"/>
    </xf>
    <xf numFmtId="0" fontId="19" fillId="0" borderId="11" xfId="0" applyFont="1" applyBorder="1" applyAlignment="1">
      <alignment vertical="center"/>
    </xf>
    <xf numFmtId="0" fontId="19" fillId="0" borderId="36" xfId="0" applyFont="1" applyBorder="1" applyAlignment="1">
      <alignment vertical="center"/>
    </xf>
    <xf numFmtId="0" fontId="19" fillId="0" borderId="14" xfId="0" applyFont="1" applyBorder="1" applyAlignment="1">
      <alignment vertical="center"/>
    </xf>
    <xf numFmtId="0" fontId="19" fillId="0" borderId="24" xfId="0" applyFont="1" applyBorder="1" applyAlignment="1">
      <alignment vertical="center"/>
    </xf>
    <xf numFmtId="0" fontId="19" fillId="0" borderId="37" xfId="0" applyFont="1" applyBorder="1" applyAlignment="1">
      <alignment vertical="center"/>
    </xf>
    <xf numFmtId="0" fontId="19" fillId="0" borderId="38" xfId="0" applyFont="1" applyBorder="1" applyAlignment="1">
      <alignment vertical="center"/>
    </xf>
    <xf numFmtId="196" fontId="0" fillId="24" borderId="27" xfId="72" applyNumberFormat="1" applyFont="1" applyFill="1" applyBorder="1" applyAlignment="1">
      <alignment horizontal="center" vertical="center"/>
    </xf>
    <xf numFmtId="0" fontId="25" fillId="0" borderId="24" xfId="0" applyFont="1" applyBorder="1" applyAlignment="1">
      <alignment horizontal="center" vertical="center" wrapText="1"/>
    </xf>
    <xf numFmtId="43" fontId="19" fillId="0" borderId="10" xfId="0" applyNumberFormat="1" applyFont="1" applyBorder="1" applyAlignment="1">
      <alignment vertical="center"/>
    </xf>
    <xf numFmtId="43" fontId="19" fillId="0" borderId="39" xfId="0" applyNumberFormat="1" applyFont="1" applyBorder="1" applyAlignment="1">
      <alignment vertical="center"/>
    </xf>
    <xf numFmtId="43" fontId="19" fillId="0" borderId="40" xfId="0" applyNumberFormat="1" applyFont="1" applyBorder="1" applyAlignment="1">
      <alignment vertical="center"/>
    </xf>
    <xf numFmtId="0" fontId="19" fillId="0" borderId="40" xfId="0" applyFont="1" applyBorder="1" applyAlignment="1">
      <alignment vertical="center"/>
    </xf>
    <xf numFmtId="0" fontId="19" fillId="0" borderId="41" xfId="0" applyFont="1" applyBorder="1" applyAlignment="1">
      <alignment vertical="center"/>
    </xf>
    <xf numFmtId="44" fontId="0" fillId="0" borderId="0" xfId="0" applyNumberFormat="1" applyAlignment="1">
      <alignment vertical="center"/>
    </xf>
    <xf numFmtId="44" fontId="19" fillId="0" borderId="10" xfId="0" applyNumberFormat="1" applyFont="1" applyBorder="1" applyAlignment="1">
      <alignment vertical="center"/>
    </xf>
    <xf numFmtId="0" fontId="19" fillId="0" borderId="39" xfId="0" applyFont="1" applyBorder="1" applyAlignment="1">
      <alignment vertical="center"/>
    </xf>
    <xf numFmtId="196" fontId="20" fillId="24" borderId="17" xfId="72" applyNumberFormat="1" applyFont="1" applyFill="1" applyBorder="1" applyAlignment="1">
      <alignment vertical="center"/>
    </xf>
    <xf numFmtId="176" fontId="0" fillId="0" borderId="24" xfId="72" applyFont="1" applyBorder="1" applyAlignment="1">
      <alignment/>
    </xf>
    <xf numFmtId="196" fontId="0" fillId="0" borderId="24" xfId="72" applyNumberFormat="1" applyFont="1" applyBorder="1" applyAlignment="1">
      <alignment/>
    </xf>
    <xf numFmtId="176" fontId="20" fillId="24" borderId="17" xfId="72" applyFont="1" applyFill="1" applyBorder="1" applyAlignment="1">
      <alignment vertical="center"/>
    </xf>
    <xf numFmtId="196" fontId="20" fillId="24" borderId="10" xfId="72" applyNumberFormat="1" applyFont="1" applyFill="1" applyBorder="1" applyAlignment="1">
      <alignment vertical="center"/>
    </xf>
    <xf numFmtId="196" fontId="0" fillId="0" borderId="0" xfId="72" applyNumberFormat="1" applyFont="1" applyAlignment="1">
      <alignment vertical="center"/>
    </xf>
    <xf numFmtId="196" fontId="19" fillId="0" borderId="0" xfId="0" applyNumberFormat="1" applyFont="1" applyAlignment="1">
      <alignment vertical="center"/>
    </xf>
    <xf numFmtId="0" fontId="0" fillId="24" borderId="10" xfId="0" applyFont="1" applyFill="1" applyBorder="1" applyAlignment="1">
      <alignment horizontal="justify" vertical="center" wrapText="1"/>
    </xf>
    <xf numFmtId="0" fontId="55" fillId="24" borderId="27" xfId="0" applyFont="1" applyFill="1" applyBorder="1" applyAlignment="1">
      <alignment vertical="center" wrapText="1"/>
    </xf>
    <xf numFmtId="0" fontId="20" fillId="0" borderId="37" xfId="0" applyFont="1" applyBorder="1" applyAlignment="1">
      <alignment horizontal="right" vertical="center"/>
    </xf>
    <xf numFmtId="196" fontId="0" fillId="0" borderId="0" xfId="0" applyNumberFormat="1" applyFont="1" applyAlignment="1">
      <alignment vertical="center"/>
    </xf>
    <xf numFmtId="0" fontId="25" fillId="34" borderId="10" xfId="0" applyFont="1" applyFill="1" applyBorder="1" applyAlignment="1">
      <alignment horizontal="center" vertical="center" wrapText="1"/>
    </xf>
    <xf numFmtId="0" fontId="19" fillId="34" borderId="10" xfId="0" applyFont="1" applyFill="1" applyBorder="1" applyAlignment="1">
      <alignment vertical="center"/>
    </xf>
    <xf numFmtId="0" fontId="19" fillId="0" borderId="10" xfId="0" applyFont="1" applyFill="1" applyBorder="1" applyAlignment="1">
      <alignment vertical="center"/>
    </xf>
    <xf numFmtId="14" fontId="20" fillId="0" borderId="10" xfId="0" applyNumberFormat="1" applyFont="1" applyBorder="1" applyAlignment="1">
      <alignment horizontal="right" vertical="center"/>
    </xf>
    <xf numFmtId="49" fontId="19" fillId="0" borderId="11" xfId="67" applyNumberFormat="1" applyFont="1" applyFill="1" applyBorder="1" applyAlignment="1">
      <alignment horizontal="center" vertical="center" wrapText="1"/>
    </xf>
    <xf numFmtId="196" fontId="19" fillId="0" borderId="10" xfId="0" applyNumberFormat="1" applyFont="1" applyBorder="1" applyAlignment="1">
      <alignment vertical="center"/>
    </xf>
    <xf numFmtId="217" fontId="25" fillId="0" borderId="10" xfId="0" applyNumberFormat="1" applyFont="1" applyBorder="1" applyAlignment="1">
      <alignment horizontal="center" vertical="center" wrapText="1"/>
    </xf>
    <xf numFmtId="44" fontId="0" fillId="0" borderId="10" xfId="0" applyNumberFormat="1" applyBorder="1" applyAlignment="1">
      <alignment vertical="center"/>
    </xf>
    <xf numFmtId="0" fontId="0" fillId="0" borderId="10" xfId="0" applyFill="1" applyBorder="1" applyAlignment="1">
      <alignment horizontal="center" vertical="center" wrapText="1"/>
    </xf>
    <xf numFmtId="0" fontId="0" fillId="0" borderId="10"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7" xfId="0" applyFont="1" applyFill="1" applyBorder="1" applyAlignment="1">
      <alignment vertical="center" wrapText="1"/>
    </xf>
    <xf numFmtId="3" fontId="26" fillId="4" borderId="10" xfId="0" applyNumberFormat="1" applyFont="1" applyFill="1" applyBorder="1" applyAlignment="1">
      <alignment horizontal="center" vertical="center"/>
    </xf>
    <xf numFmtId="49" fontId="0" fillId="0" borderId="27" xfId="0" applyNumberFormat="1" applyFont="1" applyBorder="1" applyAlignment="1">
      <alignment horizontal="center" vertical="center" wrapText="1"/>
    </xf>
    <xf numFmtId="219" fontId="0" fillId="0" borderId="10" xfId="0" applyNumberFormat="1" applyFont="1" applyBorder="1" applyAlignment="1">
      <alignment vertical="center"/>
    </xf>
    <xf numFmtId="198" fontId="0" fillId="0" borderId="10" xfId="0" applyNumberFormat="1" applyFont="1" applyBorder="1" applyAlignment="1">
      <alignment horizontal="right" vertical="center" wrapText="1"/>
    </xf>
    <xf numFmtId="219" fontId="0" fillId="0" borderId="10" xfId="0" applyNumberFormat="1" applyFont="1" applyBorder="1" applyAlignment="1">
      <alignment horizontal="right" vertical="center"/>
    </xf>
    <xf numFmtId="49" fontId="0" fillId="0" borderId="10" xfId="0" applyNumberFormat="1" applyFont="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189" fontId="21" fillId="24" borderId="10" xfId="67"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189" fontId="0" fillId="24" borderId="10" xfId="64" applyNumberFormat="1" applyFont="1" applyFill="1" applyBorder="1" applyAlignment="1">
      <alignment horizontal="center" vertical="center"/>
    </xf>
    <xf numFmtId="189" fontId="20" fillId="24" borderId="17" xfId="67" applyNumberFormat="1" applyFont="1" applyFill="1" applyBorder="1" applyAlignment="1">
      <alignment vertical="center"/>
    </xf>
    <xf numFmtId="189" fontId="0" fillId="0" borderId="0" xfId="64" applyNumberFormat="1" applyFont="1" applyAlignment="1">
      <alignment horizontal="center" vertical="center"/>
    </xf>
    <xf numFmtId="189" fontId="0" fillId="0" borderId="0" xfId="64" applyNumberFormat="1" applyFont="1" applyAlignment="1">
      <alignment vertical="center"/>
    </xf>
    <xf numFmtId="4" fontId="0" fillId="0" borderId="24" xfId="0" applyNumberFormat="1" applyFont="1" applyFill="1" applyBorder="1" applyAlignment="1">
      <alignment horizontal="right" vertical="center"/>
    </xf>
    <xf numFmtId="4" fontId="20" fillId="0" borderId="26" xfId="0" applyNumberFormat="1" applyFont="1" applyFill="1" applyBorder="1" applyAlignment="1">
      <alignment horizontal="right" vertical="center"/>
    </xf>
    <xf numFmtId="221" fontId="20" fillId="35" borderId="10" xfId="71" applyNumberFormat="1" applyFont="1" applyFill="1" applyBorder="1" applyAlignment="1" applyProtection="1">
      <alignment horizontal="center" vertical="center" wrapText="1"/>
      <protection locked="0"/>
    </xf>
    <xf numFmtId="221" fontId="55" fillId="0" borderId="10" xfId="72" applyNumberFormat="1" applyFont="1" applyFill="1" applyBorder="1" applyAlignment="1">
      <alignment vertical="center" wrapText="1"/>
    </xf>
    <xf numFmtId="221" fontId="0" fillId="0" borderId="17" xfId="71" applyNumberFormat="1" applyFont="1" applyFill="1" applyBorder="1" applyAlignment="1" applyProtection="1">
      <alignment horizontal="center" vertical="center" wrapText="1"/>
      <protection locked="0"/>
    </xf>
    <xf numFmtId="221" fontId="55" fillId="0" borderId="10" xfId="71" applyNumberFormat="1" applyFont="1" applyFill="1" applyBorder="1" applyAlignment="1" applyProtection="1">
      <alignment horizontal="center" vertical="center" wrapText="1"/>
      <protection locked="0"/>
    </xf>
    <xf numFmtId="221" fontId="0" fillId="0" borderId="10" xfId="71" applyNumberFormat="1" applyFont="1" applyFill="1" applyBorder="1" applyAlignment="1" applyProtection="1">
      <alignment horizontal="center" vertical="center" wrapText="1"/>
      <protection locked="0"/>
    </xf>
    <xf numFmtId="221" fontId="55" fillId="0" borderId="17" xfId="71" applyNumberFormat="1" applyFont="1" applyFill="1" applyBorder="1" applyAlignment="1" applyProtection="1">
      <alignment vertical="center" wrapText="1"/>
      <protection locked="0"/>
    </xf>
    <xf numFmtId="221" fontId="0" fillId="0" borderId="17" xfId="71" applyNumberFormat="1" applyFont="1" applyFill="1" applyBorder="1" applyAlignment="1" applyProtection="1">
      <alignment vertical="center" wrapText="1"/>
      <protection locked="0"/>
    </xf>
    <xf numFmtId="221" fontId="55" fillId="0" borderId="10" xfId="69" applyNumberFormat="1" applyFont="1" applyFill="1" applyBorder="1" applyAlignment="1">
      <alignment vertical="center"/>
    </xf>
    <xf numFmtId="221" fontId="0" fillId="0" borderId="10" xfId="72" applyNumberFormat="1" applyFont="1" applyFill="1" applyBorder="1" applyAlignment="1">
      <alignment vertical="center"/>
    </xf>
    <xf numFmtId="221" fontId="55" fillId="0" borderId="10" xfId="69" applyNumberFormat="1" applyFont="1" applyFill="1" applyBorder="1" applyAlignment="1">
      <alignment vertical="center" wrapText="1"/>
    </xf>
    <xf numFmtId="221" fontId="0" fillId="0" borderId="10" xfId="72" applyNumberFormat="1" applyFont="1" applyFill="1" applyBorder="1" applyAlignment="1">
      <alignment vertical="center" wrapText="1"/>
    </xf>
    <xf numFmtId="0" fontId="21" fillId="0" borderId="4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20" xfId="0" applyFont="1" applyFill="1" applyBorder="1" applyAlignment="1">
      <alignment horizontal="center" vertical="center"/>
    </xf>
    <xf numFmtId="0" fontId="23" fillId="0" borderId="10" xfId="0" applyFont="1" applyBorder="1" applyAlignment="1">
      <alignment horizontal="center" vertical="center"/>
    </xf>
    <xf numFmtId="0" fontId="56" fillId="0" borderId="0" xfId="0" applyFont="1" applyAlignment="1">
      <alignment horizontal="center" vertical="center" wrapText="1"/>
    </xf>
    <xf numFmtId="1" fontId="57" fillId="0" borderId="10" xfId="73" applyNumberFormat="1" applyFont="1" applyFill="1" applyBorder="1" applyAlignment="1" applyProtection="1">
      <alignment horizontal="center" vertical="top" wrapText="1"/>
      <protection/>
    </xf>
    <xf numFmtId="176" fontId="0" fillId="0" borderId="10" xfId="73" applyFont="1" applyFill="1" applyBorder="1" applyAlignment="1">
      <alignment/>
    </xf>
    <xf numFmtId="176" fontId="0" fillId="0" borderId="10" xfId="73" applyFont="1" applyBorder="1" applyAlignment="1">
      <alignment/>
    </xf>
    <xf numFmtId="177" fontId="0" fillId="0" borderId="0" xfId="61" applyFont="1" applyBorder="1" applyAlignment="1">
      <alignment vertical="center"/>
    </xf>
    <xf numFmtId="221" fontId="0" fillId="24" borderId="17" xfId="71"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19" fillId="0" borderId="42" xfId="0" applyFont="1" applyFill="1" applyBorder="1" applyAlignment="1">
      <alignment horizontal="center" vertical="center"/>
    </xf>
    <xf numFmtId="3" fontId="20" fillId="0" borderId="26" xfId="0" applyNumberFormat="1" applyFont="1" applyFill="1" applyBorder="1" applyAlignment="1">
      <alignment horizontal="right" vertical="center"/>
    </xf>
    <xf numFmtId="176" fontId="58" fillId="36" borderId="10" xfId="73" applyFont="1" applyFill="1" applyBorder="1" applyAlignment="1">
      <alignment horizontal="center" vertical="center" wrapText="1"/>
    </xf>
    <xf numFmtId="0" fontId="21" fillId="0" borderId="39" xfId="0" applyFont="1" applyFill="1" applyBorder="1" applyAlignment="1">
      <alignment horizontal="center" vertical="center" wrapText="1"/>
    </xf>
    <xf numFmtId="0" fontId="19" fillId="0" borderId="40" xfId="0" applyFont="1" applyFill="1" applyBorder="1" applyAlignment="1">
      <alignment horizontal="center" vertical="center"/>
    </xf>
    <xf numFmtId="0" fontId="19" fillId="0" borderId="28" xfId="0" applyFont="1" applyFill="1" applyBorder="1" applyAlignment="1">
      <alignment horizontal="center" vertical="center"/>
    </xf>
    <xf numFmtId="0" fontId="21" fillId="0" borderId="40" xfId="0" applyFont="1" applyFill="1" applyBorder="1" applyAlignment="1">
      <alignment horizontal="justify" vertical="center"/>
    </xf>
    <xf numFmtId="191" fontId="19" fillId="0" borderId="0" xfId="0" applyNumberFormat="1" applyFont="1" applyFill="1" applyBorder="1" applyAlignment="1">
      <alignment horizontal="center" vertical="center"/>
    </xf>
    <xf numFmtId="0" fontId="24" fillId="0" borderId="10" xfId="0" applyFont="1" applyBorder="1" applyAlignment="1">
      <alignment horizontal="center" vertical="center"/>
    </xf>
    <xf numFmtId="0" fontId="29" fillId="0" borderId="24" xfId="0" applyFont="1" applyBorder="1" applyAlignment="1">
      <alignment horizontal="center" vertical="center"/>
    </xf>
    <xf numFmtId="0" fontId="29" fillId="0" borderId="37" xfId="0" applyFont="1" applyBorder="1" applyAlignment="1">
      <alignment horizontal="center" vertical="center"/>
    </xf>
    <xf numFmtId="0" fontId="29" fillId="0" borderId="43" xfId="0" applyFont="1" applyBorder="1" applyAlignment="1">
      <alignment horizontal="center" vertical="center"/>
    </xf>
    <xf numFmtId="0" fontId="29" fillId="0" borderId="10" xfId="0" applyFont="1" applyBorder="1" applyAlignment="1">
      <alignment horizontal="center" vertical="center"/>
    </xf>
    <xf numFmtId="0" fontId="32" fillId="0" borderId="10" xfId="0" applyFont="1" applyBorder="1" applyAlignment="1">
      <alignment horizontal="center" vertical="center"/>
    </xf>
    <xf numFmtId="198" fontId="20" fillId="0" borderId="37" xfId="0" applyNumberFormat="1" applyFont="1" applyBorder="1" applyAlignment="1">
      <alignment horizontal="center" vertical="center"/>
    </xf>
    <xf numFmtId="0" fontId="20" fillId="0" borderId="10" xfId="0" applyFont="1" applyBorder="1" applyAlignment="1">
      <alignment horizontal="center" vertical="center"/>
    </xf>
    <xf numFmtId="0" fontId="20" fillId="31" borderId="24" xfId="0" applyFont="1" applyFill="1" applyBorder="1" applyAlignment="1">
      <alignment horizontal="center" vertical="center" wrapText="1"/>
    </xf>
    <xf numFmtId="0" fontId="20" fillId="31" borderId="37" xfId="0" applyFont="1" applyFill="1" applyBorder="1" applyAlignment="1">
      <alignment horizontal="center" vertical="center" wrapText="1"/>
    </xf>
    <xf numFmtId="0" fontId="20" fillId="0" borderId="24" xfId="0" applyFont="1" applyBorder="1" applyAlignment="1">
      <alignment horizontal="right" vertical="center"/>
    </xf>
    <xf numFmtId="0" fontId="20" fillId="0" borderId="37" xfId="0" applyFont="1" applyBorder="1" applyAlignment="1">
      <alignment horizontal="right" vertical="center"/>
    </xf>
    <xf numFmtId="0" fontId="20" fillId="0" borderId="43" xfId="0" applyFont="1" applyBorder="1" applyAlignment="1">
      <alignment horizontal="right" vertical="center"/>
    </xf>
    <xf numFmtId="0" fontId="0" fillId="0" borderId="2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3" xfId="0" applyFont="1" applyBorder="1" applyAlignment="1">
      <alignment horizontal="center" vertical="center" wrapText="1"/>
    </xf>
    <xf numFmtId="0" fontId="0" fillId="24" borderId="17"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27" xfId="0"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43" xfId="0" applyFont="1" applyBorder="1" applyAlignment="1">
      <alignment horizontal="center" vertical="center" wrapText="1"/>
    </xf>
    <xf numFmtId="0" fontId="20" fillId="0" borderId="10" xfId="0" applyFont="1" applyBorder="1" applyAlignment="1">
      <alignment horizontal="right" vertical="center"/>
    </xf>
    <xf numFmtId="0" fontId="32" fillId="0" borderId="24" xfId="0" applyFont="1" applyBorder="1" applyAlignment="1">
      <alignment horizontal="center" vertical="center"/>
    </xf>
    <xf numFmtId="0" fontId="32" fillId="0" borderId="37" xfId="0" applyFont="1" applyBorder="1" applyAlignment="1">
      <alignment horizontal="center" vertical="center"/>
    </xf>
    <xf numFmtId="0" fontId="32" fillId="0" borderId="43" xfId="0" applyFont="1" applyBorder="1" applyAlignment="1">
      <alignment horizontal="center" vertical="center"/>
    </xf>
    <xf numFmtId="1" fontId="19" fillId="0" borderId="17" xfId="0" applyNumberFormat="1" applyFont="1" applyBorder="1" applyAlignment="1">
      <alignment horizontal="center" vertical="center" wrapText="1"/>
    </xf>
    <xf numFmtId="1" fontId="19" fillId="0" borderId="44" xfId="0" applyNumberFormat="1" applyFont="1" applyBorder="1" applyAlignment="1">
      <alignment horizontal="center" vertical="center" wrapText="1"/>
    </xf>
    <xf numFmtId="1" fontId="19" fillId="0" borderId="27" xfId="0" applyNumberFormat="1" applyFont="1" applyBorder="1" applyAlignment="1">
      <alignment horizontal="center" vertical="center" wrapText="1"/>
    </xf>
    <xf numFmtId="14" fontId="29" fillId="0" borderId="24" xfId="0" applyNumberFormat="1" applyFont="1" applyBorder="1" applyAlignment="1">
      <alignment horizontal="center" vertical="center"/>
    </xf>
    <xf numFmtId="14" fontId="29" fillId="0" borderId="37" xfId="0" applyNumberFormat="1" applyFont="1" applyBorder="1" applyAlignment="1">
      <alignment horizontal="center" vertical="center"/>
    </xf>
    <xf numFmtId="14" fontId="29" fillId="0" borderId="43" xfId="0" applyNumberFormat="1" applyFont="1" applyBorder="1" applyAlignment="1">
      <alignment horizontal="center" vertical="center"/>
    </xf>
    <xf numFmtId="14" fontId="29" fillId="0" borderId="10" xfId="0" applyNumberFormat="1" applyFont="1" applyBorder="1" applyAlignment="1">
      <alignment horizontal="center" vertical="center"/>
    </xf>
    <xf numFmtId="0" fontId="20" fillId="0" borderId="27" xfId="0" applyFont="1" applyBorder="1" applyAlignment="1">
      <alignment horizontal="center" vertical="center"/>
    </xf>
    <xf numFmtId="0" fontId="20" fillId="0" borderId="24" xfId="0" applyFont="1" applyBorder="1" applyAlignment="1">
      <alignment horizontal="center" vertical="center" wrapText="1"/>
    </xf>
    <xf numFmtId="0" fontId="20" fillId="0" borderId="43" xfId="0" applyFont="1" applyBorder="1" applyAlignment="1">
      <alignment horizontal="center" vertical="center" wrapText="1"/>
    </xf>
    <xf numFmtId="0" fontId="20" fillId="24" borderId="10" xfId="0" applyFont="1" applyFill="1" applyBorder="1" applyAlignment="1">
      <alignment horizontal="center" vertical="center"/>
    </xf>
    <xf numFmtId="0" fontId="20" fillId="0" borderId="10"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7" xfId="0" applyFont="1" applyBorder="1" applyAlignment="1">
      <alignment horizontal="center" vertical="center" wrapText="1"/>
    </xf>
    <xf numFmtId="0" fontId="29" fillId="0" borderId="17" xfId="0" applyFont="1" applyBorder="1" applyAlignment="1">
      <alignment horizontal="center" vertical="center"/>
    </xf>
    <xf numFmtId="0" fontId="20" fillId="16" borderId="27" xfId="0" applyFont="1" applyFill="1" applyBorder="1" applyAlignment="1">
      <alignment horizontal="left" vertical="center" wrapText="1"/>
    </xf>
    <xf numFmtId="0" fontId="0" fillId="0" borderId="10" xfId="0" applyFont="1" applyBorder="1" applyAlignment="1">
      <alignment horizontal="justify" vertical="center"/>
    </xf>
    <xf numFmtId="0" fontId="20" fillId="16" borderId="10" xfId="0" applyFont="1" applyFill="1" applyBorder="1" applyAlignment="1">
      <alignment horizontal="left" vertical="center" wrapText="1"/>
    </xf>
    <xf numFmtId="0" fontId="0" fillId="0" borderId="10" xfId="0"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28" xfId="0" applyFont="1" applyBorder="1" applyAlignment="1">
      <alignment horizontal="center" vertical="center"/>
    </xf>
    <xf numFmtId="0" fontId="29" fillId="0" borderId="26" xfId="0" applyFont="1" applyBorder="1" applyAlignment="1">
      <alignment horizontal="center" vertical="center"/>
    </xf>
    <xf numFmtId="0" fontId="29" fillId="0" borderId="11" xfId="0" applyFont="1" applyBorder="1" applyAlignment="1">
      <alignment horizontal="center" vertical="center"/>
    </xf>
    <xf numFmtId="0" fontId="29" fillId="0" borderId="20" xfId="0" applyFont="1" applyBorder="1" applyAlignment="1">
      <alignment horizontal="center" vertical="center"/>
    </xf>
    <xf numFmtId="0" fontId="24"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24" xfId="0" applyFont="1" applyBorder="1" applyAlignment="1">
      <alignment horizontal="center" vertical="center"/>
    </xf>
    <xf numFmtId="0" fontId="23" fillId="0" borderId="37" xfId="0" applyFont="1" applyBorder="1" applyAlignment="1">
      <alignment horizontal="center" vertical="center"/>
    </xf>
    <xf numFmtId="0" fontId="23" fillId="0" borderId="43" xfId="0" applyFont="1" applyBorder="1" applyAlignment="1">
      <alignment horizontal="center" vertical="center"/>
    </xf>
    <xf numFmtId="0" fontId="20" fillId="16" borderId="39" xfId="0" applyFont="1" applyFill="1" applyBorder="1" applyAlignment="1">
      <alignment horizontal="left" vertical="center" wrapText="1"/>
    </xf>
    <xf numFmtId="0" fontId="20" fillId="16" borderId="40" xfId="0" applyFont="1" applyFill="1" applyBorder="1" applyAlignment="1">
      <alignment horizontal="left" vertical="center" wrapText="1"/>
    </xf>
    <xf numFmtId="0" fontId="20" fillId="16" borderId="28" xfId="0" applyFont="1" applyFill="1" applyBorder="1" applyAlignment="1">
      <alignment horizontal="left" vertical="center" wrapText="1"/>
    </xf>
    <xf numFmtId="0" fontId="20" fillId="16" borderId="26" xfId="0" applyFont="1" applyFill="1" applyBorder="1" applyAlignment="1">
      <alignment horizontal="left" vertical="center" wrapText="1"/>
    </xf>
    <xf numFmtId="0" fontId="20" fillId="16" borderId="11" xfId="0" applyFont="1" applyFill="1" applyBorder="1" applyAlignment="1">
      <alignment horizontal="left" vertical="center" wrapText="1"/>
    </xf>
    <xf numFmtId="0" fontId="20" fillId="16" borderId="20" xfId="0" applyFont="1" applyFill="1" applyBorder="1" applyAlignment="1">
      <alignment horizontal="left" vertical="center" wrapText="1"/>
    </xf>
    <xf numFmtId="1" fontId="54" fillId="0" borderId="10" xfId="0" applyNumberFormat="1" applyFont="1" applyBorder="1" applyAlignment="1">
      <alignment horizontal="center" vertical="center"/>
    </xf>
    <xf numFmtId="0" fontId="20" fillId="31" borderId="27"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31" borderId="10" xfId="0" applyFont="1" applyFill="1" applyBorder="1" applyAlignment="1">
      <alignment horizontal="center" vertical="center"/>
    </xf>
    <xf numFmtId="0" fontId="19" fillId="24" borderId="39" xfId="0" applyFont="1" applyFill="1" applyBorder="1" applyAlignment="1">
      <alignment horizontal="center" vertical="center"/>
    </xf>
    <xf numFmtId="0" fontId="19" fillId="24" borderId="40" xfId="0" applyFont="1" applyFill="1" applyBorder="1" applyAlignment="1">
      <alignment horizontal="center" vertical="center"/>
    </xf>
    <xf numFmtId="0" fontId="19" fillId="24" borderId="41" xfId="0" applyFont="1" applyFill="1" applyBorder="1" applyAlignment="1">
      <alignment horizontal="center" vertical="center"/>
    </xf>
    <xf numFmtId="0" fontId="26" fillId="24" borderId="10" xfId="0" applyFont="1" applyFill="1" applyBorder="1" applyAlignment="1">
      <alignment horizontal="right" vertical="center"/>
    </xf>
    <xf numFmtId="0" fontId="19" fillId="24" borderId="24" xfId="0" applyFont="1" applyFill="1" applyBorder="1" applyAlignment="1">
      <alignment horizontal="center" vertical="center"/>
    </xf>
    <xf numFmtId="0" fontId="19" fillId="24" borderId="37" xfId="0" applyFont="1" applyFill="1" applyBorder="1" applyAlignment="1">
      <alignment horizontal="center" vertical="center"/>
    </xf>
    <xf numFmtId="0" fontId="19" fillId="24" borderId="43" xfId="0" applyFont="1" applyFill="1" applyBorder="1" applyAlignment="1">
      <alignment horizontal="center" vertical="center"/>
    </xf>
    <xf numFmtId="0" fontId="0" fillId="24" borderId="45" xfId="0" applyFill="1" applyBorder="1" applyAlignment="1">
      <alignment horizontal="left" vertical="center"/>
    </xf>
    <xf numFmtId="0" fontId="0" fillId="24" borderId="37" xfId="0" applyFill="1" applyBorder="1" applyAlignment="1">
      <alignment horizontal="left" vertical="center"/>
    </xf>
    <xf numFmtId="0" fontId="0" fillId="24" borderId="43" xfId="0" applyFill="1" applyBorder="1" applyAlignment="1">
      <alignment horizontal="left" vertical="center"/>
    </xf>
    <xf numFmtId="0" fontId="0" fillId="24" borderId="45" xfId="0" applyFont="1" applyFill="1" applyBorder="1" applyAlignment="1">
      <alignment horizontal="left" vertical="center"/>
    </xf>
    <xf numFmtId="0" fontId="0" fillId="24" borderId="37" xfId="0" applyFont="1" applyFill="1" applyBorder="1" applyAlignment="1">
      <alignment horizontal="left" vertical="center"/>
    </xf>
    <xf numFmtId="0" fontId="26" fillId="24" borderId="29" xfId="0" applyFont="1" applyFill="1" applyBorder="1" applyAlignment="1">
      <alignment horizontal="right" vertical="center"/>
    </xf>
    <xf numFmtId="0" fontId="26" fillId="24" borderId="40" xfId="0" applyFont="1" applyFill="1" applyBorder="1" applyAlignment="1">
      <alignment horizontal="right" vertical="center"/>
    </xf>
    <xf numFmtId="0" fontId="26" fillId="24" borderId="28" xfId="0" applyFont="1" applyFill="1" applyBorder="1" applyAlignment="1">
      <alignment horizontal="right" vertical="center"/>
    </xf>
    <xf numFmtId="0" fontId="0" fillId="24" borderId="45" xfId="0" applyFill="1" applyBorder="1" applyAlignment="1">
      <alignment horizontal="center" vertical="center"/>
    </xf>
    <xf numFmtId="0" fontId="0" fillId="24" borderId="37" xfId="0" applyFill="1" applyBorder="1" applyAlignment="1">
      <alignment horizontal="center" vertical="center"/>
    </xf>
    <xf numFmtId="0" fontId="0" fillId="24" borderId="43" xfId="0" applyFill="1" applyBorder="1" applyAlignment="1">
      <alignment horizontal="center" vertical="center"/>
    </xf>
    <xf numFmtId="0" fontId="26" fillId="24" borderId="46" xfId="0" applyFont="1" applyFill="1" applyBorder="1" applyAlignment="1">
      <alignment horizontal="right" vertical="center"/>
    </xf>
    <xf numFmtId="0" fontId="26" fillId="24" borderId="33" xfId="0" applyFont="1" applyFill="1" applyBorder="1" applyAlignment="1">
      <alignment horizontal="right" vertical="center"/>
    </xf>
    <xf numFmtId="0" fontId="26" fillId="24" borderId="34" xfId="0" applyFont="1" applyFill="1" applyBorder="1" applyAlignment="1">
      <alignment horizontal="righ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47" xfId="0" applyFont="1" applyBorder="1" applyAlignment="1">
      <alignment horizontal="center" vertical="center"/>
    </xf>
    <xf numFmtId="0" fontId="20" fillId="24" borderId="48"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49"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50" xfId="67" applyNumberFormat="1" applyFont="1" applyFill="1" applyBorder="1" applyAlignment="1">
      <alignment horizontal="center" vertical="center" wrapText="1"/>
    </xf>
    <xf numFmtId="189" fontId="20" fillId="24" borderId="27" xfId="67" applyNumberFormat="1" applyFont="1" applyFill="1" applyBorder="1" applyAlignment="1">
      <alignment horizontal="center" vertical="center" wrapText="1"/>
    </xf>
    <xf numFmtId="189" fontId="20" fillId="24" borderId="17" xfId="67" applyNumberFormat="1" applyFont="1" applyFill="1" applyBorder="1" applyAlignment="1">
      <alignment horizontal="center" vertical="center" wrapText="1"/>
    </xf>
    <xf numFmtId="0" fontId="20" fillId="24" borderId="17" xfId="0" applyFont="1" applyFill="1" applyBorder="1" applyAlignment="1">
      <alignment horizontal="center" vertical="center"/>
    </xf>
    <xf numFmtId="0" fontId="20" fillId="24" borderId="27" xfId="0" applyFont="1" applyFill="1" applyBorder="1" applyAlignment="1">
      <alignment horizontal="center" vertical="center"/>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0" fillId="24" borderId="45" xfId="0" applyFont="1" applyFill="1" applyBorder="1" applyAlignment="1">
      <alignment horizontal="left" vertical="center" wrapText="1"/>
    </xf>
    <xf numFmtId="0" fontId="0" fillId="24" borderId="37" xfId="0" applyFont="1" applyFill="1" applyBorder="1" applyAlignment="1">
      <alignment horizontal="left" vertical="center" wrapText="1"/>
    </xf>
    <xf numFmtId="0" fontId="0" fillId="24" borderId="43" xfId="0" applyFont="1" applyFill="1" applyBorder="1" applyAlignment="1">
      <alignment horizontal="left" vertical="center" wrapText="1"/>
    </xf>
    <xf numFmtId="0" fontId="0" fillId="24" borderId="37" xfId="0" applyFill="1" applyBorder="1" applyAlignment="1">
      <alignment horizontal="left" vertical="center" wrapText="1"/>
    </xf>
    <xf numFmtId="0" fontId="0" fillId="24" borderId="43" xfId="0" applyFill="1" applyBorder="1" applyAlignment="1">
      <alignment horizontal="left" vertical="center" wrapText="1"/>
    </xf>
    <xf numFmtId="0" fontId="0" fillId="24" borderId="45" xfId="0" applyFont="1" applyFill="1" applyBorder="1" applyAlignment="1">
      <alignment horizontal="center" vertical="center"/>
    </xf>
    <xf numFmtId="0" fontId="0" fillId="24" borderId="45" xfId="0" applyFill="1" applyBorder="1" applyAlignment="1">
      <alignment horizontal="left" vertical="center" wrapText="1"/>
    </xf>
    <xf numFmtId="0" fontId="0" fillId="24" borderId="45" xfId="0" applyFont="1" applyFill="1" applyBorder="1" applyAlignment="1">
      <alignment horizontal="center" vertical="center" wrapText="1"/>
    </xf>
    <xf numFmtId="0" fontId="0" fillId="24" borderId="43" xfId="0" applyFont="1" applyFill="1" applyBorder="1" applyAlignment="1">
      <alignment horizontal="center" vertical="center" wrapText="1"/>
    </xf>
    <xf numFmtId="189" fontId="20" fillId="24" borderId="10" xfId="67" applyNumberFormat="1" applyFont="1" applyFill="1" applyBorder="1" applyAlignment="1">
      <alignment horizontal="center" vertical="center" wrapText="1"/>
    </xf>
    <xf numFmtId="0" fontId="0" fillId="24" borderId="16"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20" fillId="24" borderId="45" xfId="0" applyFont="1" applyFill="1" applyBorder="1" applyAlignment="1">
      <alignment horizontal="center" vertical="center" wrapText="1"/>
    </xf>
    <xf numFmtId="0" fontId="20" fillId="24" borderId="37" xfId="0" applyFont="1" applyFill="1" applyBorder="1" applyAlignment="1">
      <alignment horizontal="center" vertical="center" wrapText="1"/>
    </xf>
    <xf numFmtId="0" fontId="20" fillId="24" borderId="43" xfId="0" applyFont="1" applyFill="1" applyBorder="1" applyAlignment="1">
      <alignment horizontal="center" vertical="center" wrapText="1"/>
    </xf>
    <xf numFmtId="189" fontId="21" fillId="24" borderId="50" xfId="67" applyNumberFormat="1" applyFont="1" applyFill="1" applyBorder="1" applyAlignment="1">
      <alignment horizontal="center" vertical="center" wrapText="1"/>
    </xf>
    <xf numFmtId="189" fontId="21" fillId="24" borderId="27" xfId="67" applyNumberFormat="1" applyFont="1" applyFill="1" applyBorder="1" applyAlignment="1">
      <alignment horizontal="center" vertical="center" wrapText="1"/>
    </xf>
    <xf numFmtId="189" fontId="21" fillId="24" borderId="10" xfId="67" applyNumberFormat="1" applyFont="1" applyFill="1" applyBorder="1" applyAlignment="1">
      <alignment horizontal="center" vertical="center" wrapText="1"/>
    </xf>
    <xf numFmtId="0" fontId="19" fillId="0" borderId="24"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0" fillId="24" borderId="37" xfId="0" applyFont="1" applyFill="1" applyBorder="1" applyAlignment="1">
      <alignment horizontal="center" vertical="center"/>
    </xf>
    <xf numFmtId="0" fontId="0" fillId="24" borderId="37" xfId="0" applyFont="1" applyFill="1" applyBorder="1" applyAlignment="1">
      <alignment horizontal="center" vertical="center" wrapText="1"/>
    </xf>
    <xf numFmtId="0" fontId="0" fillId="24" borderId="37" xfId="0" applyFill="1" applyBorder="1" applyAlignment="1">
      <alignment horizontal="center" vertical="center" wrapText="1"/>
    </xf>
    <xf numFmtId="0" fontId="0" fillId="24" borderId="43" xfId="0" applyFill="1" applyBorder="1" applyAlignment="1">
      <alignment horizontal="center" vertical="center" wrapText="1"/>
    </xf>
    <xf numFmtId="0" fontId="20" fillId="24" borderId="18" xfId="0" applyFont="1" applyFill="1" applyBorder="1" applyAlignment="1">
      <alignment horizontal="left" vertical="center"/>
    </xf>
    <xf numFmtId="0" fontId="20" fillId="24" borderId="19" xfId="0" applyFont="1" applyFill="1" applyBorder="1" applyAlignment="1">
      <alignment horizontal="left" vertical="center"/>
    </xf>
    <xf numFmtId="0" fontId="20" fillId="24" borderId="29" xfId="0" applyFont="1" applyFill="1" applyBorder="1" applyAlignment="1">
      <alignment horizontal="center" vertical="center"/>
    </xf>
    <xf numFmtId="0" fontId="20" fillId="24" borderId="40" xfId="0" applyFont="1" applyFill="1" applyBorder="1" applyAlignment="1">
      <alignment horizontal="center" vertical="center"/>
    </xf>
    <xf numFmtId="0" fontId="20" fillId="24" borderId="28" xfId="0" applyFont="1" applyFill="1" applyBorder="1" applyAlignment="1">
      <alignment horizontal="center" vertical="center"/>
    </xf>
    <xf numFmtId="0" fontId="20" fillId="24" borderId="16"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20" xfId="0" applyFont="1" applyFill="1" applyBorder="1" applyAlignment="1">
      <alignment horizontal="center" vertical="center"/>
    </xf>
    <xf numFmtId="189" fontId="20" fillId="24" borderId="17" xfId="67" applyNumberFormat="1" applyFont="1" applyFill="1" applyBorder="1" applyAlignment="1">
      <alignment horizontal="center" vertical="center"/>
    </xf>
    <xf numFmtId="189" fontId="20" fillId="24" borderId="27" xfId="67" applyNumberFormat="1" applyFont="1" applyFill="1" applyBorder="1" applyAlignment="1">
      <alignment horizontal="center" vertical="center"/>
    </xf>
    <xf numFmtId="0" fontId="21" fillId="0" borderId="24"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2" fillId="24" borderId="45" xfId="0" applyFont="1" applyFill="1" applyBorder="1" applyAlignment="1">
      <alignment horizontal="left" vertical="center" wrapText="1"/>
    </xf>
    <xf numFmtId="0" fontId="22" fillId="24" borderId="37" xfId="0" applyFont="1" applyFill="1" applyBorder="1" applyAlignment="1">
      <alignment horizontal="left" vertical="center" wrapText="1"/>
    </xf>
    <xf numFmtId="0" fontId="22" fillId="24" borderId="43" xfId="0" applyFont="1" applyFill="1" applyBorder="1" applyAlignment="1">
      <alignment horizontal="left" vertical="center" wrapText="1"/>
    </xf>
    <xf numFmtId="0" fontId="21" fillId="24" borderId="24"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1" fillId="24" borderId="38" xfId="0" applyFont="1" applyFill="1" applyBorder="1" applyAlignment="1">
      <alignment horizontal="center" vertical="center" wrapText="1"/>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47" xfId="0" applyFont="1" applyBorder="1" applyAlignment="1">
      <alignment horizontal="center" vertical="center"/>
    </xf>
    <xf numFmtId="0" fontId="20" fillId="24" borderId="54" xfId="0" applyFont="1" applyFill="1" applyBorder="1" applyAlignment="1">
      <alignment horizontal="left" vertical="center"/>
    </xf>
    <xf numFmtId="0" fontId="20" fillId="24" borderId="52" xfId="0" applyFont="1" applyFill="1" applyBorder="1" applyAlignment="1">
      <alignment horizontal="left" vertical="center"/>
    </xf>
    <xf numFmtId="0" fontId="20" fillId="24" borderId="30" xfId="0" applyFont="1" applyFill="1" applyBorder="1" applyAlignment="1">
      <alignment horizontal="center" vertical="center" wrapText="1"/>
    </xf>
    <xf numFmtId="0" fontId="32" fillId="24" borderId="55" xfId="0" applyFont="1" applyFill="1" applyBorder="1" applyAlignment="1">
      <alignment horizontal="center" vertical="center" wrapText="1"/>
    </xf>
    <xf numFmtId="0" fontId="32" fillId="24" borderId="56" xfId="0" applyFont="1" applyFill="1" applyBorder="1" applyAlignment="1">
      <alignment horizontal="center" vertical="center" wrapText="1"/>
    </xf>
    <xf numFmtId="0" fontId="32" fillId="24" borderId="57" xfId="0" applyFont="1" applyFill="1" applyBorder="1" applyAlignment="1">
      <alignment horizontal="center" vertical="center" wrapText="1"/>
    </xf>
    <xf numFmtId="0" fontId="32" fillId="24" borderId="58" xfId="0" applyFont="1" applyFill="1" applyBorder="1" applyAlignment="1">
      <alignment horizontal="center" vertical="center" wrapText="1"/>
    </xf>
    <xf numFmtId="0" fontId="32" fillId="24" borderId="59"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2" fillId="24" borderId="0" xfId="0" applyFont="1" applyFill="1" applyAlignment="1">
      <alignment horizontal="center" vertical="center"/>
    </xf>
    <xf numFmtId="0" fontId="54" fillId="24" borderId="54" xfId="0" applyFont="1" applyFill="1" applyBorder="1" applyAlignment="1">
      <alignment horizontal="left" vertical="center"/>
    </xf>
    <xf numFmtId="0" fontId="54" fillId="24" borderId="52" xfId="0" applyFont="1" applyFill="1" applyBorder="1" applyAlignment="1">
      <alignment horizontal="left" vertical="center"/>
    </xf>
    <xf numFmtId="0" fontId="20" fillId="24" borderId="29" xfId="0" applyFont="1" applyFill="1" applyBorder="1" applyAlignment="1">
      <alignment horizontal="center" vertical="center" wrapText="1"/>
    </xf>
    <xf numFmtId="0" fontId="20" fillId="24" borderId="40" xfId="0" applyFont="1" applyFill="1" applyBorder="1" applyAlignment="1">
      <alignment horizontal="center" vertical="center" wrapText="1"/>
    </xf>
    <xf numFmtId="0" fontId="23" fillId="24" borderId="60" xfId="0" applyFont="1" applyFill="1" applyBorder="1" applyAlignment="1">
      <alignment horizontal="center" vertical="center"/>
    </xf>
    <xf numFmtId="0" fontId="23" fillId="24" borderId="61" xfId="0" applyFont="1" applyFill="1" applyBorder="1" applyAlignment="1">
      <alignment horizontal="center" vertical="center"/>
    </xf>
    <xf numFmtId="0" fontId="32" fillId="24" borderId="62"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26"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36" xfId="0" applyFont="1" applyFill="1" applyBorder="1" applyAlignment="1">
      <alignment horizontal="center" vertical="center" wrapText="1"/>
    </xf>
    <xf numFmtId="0" fontId="32" fillId="24" borderId="39" xfId="0" applyFont="1" applyFill="1" applyBorder="1" applyAlignment="1">
      <alignment horizontal="center" vertical="center" wrapText="1"/>
    </xf>
    <xf numFmtId="0" fontId="32" fillId="24" borderId="40" xfId="0" applyFont="1" applyFill="1" applyBorder="1" applyAlignment="1">
      <alignment horizontal="center" vertical="center" wrapText="1"/>
    </xf>
    <xf numFmtId="0" fontId="32" fillId="24" borderId="28" xfId="0" applyFont="1" applyFill="1" applyBorder="1" applyAlignment="1">
      <alignment horizontal="center" vertical="center" wrapText="1"/>
    </xf>
    <xf numFmtId="0" fontId="32" fillId="24" borderId="25" xfId="0" applyFont="1" applyFill="1" applyBorder="1" applyAlignment="1">
      <alignment horizontal="center" vertical="center" wrapText="1"/>
    </xf>
    <xf numFmtId="0" fontId="32" fillId="24" borderId="0" xfId="0" applyFont="1" applyFill="1" applyAlignment="1">
      <alignment horizontal="center" vertical="center" wrapText="1"/>
    </xf>
    <xf numFmtId="0" fontId="32" fillId="24" borderId="4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34" xfId="0" applyFont="1" applyFill="1" applyBorder="1" applyAlignment="1">
      <alignment horizontal="center" vertical="center" wrapText="1"/>
    </xf>
    <xf numFmtId="14" fontId="0" fillId="24" borderId="32" xfId="0" applyNumberFormat="1" applyFont="1" applyFill="1" applyBorder="1" applyAlignment="1">
      <alignment horizontal="center" vertical="center" wrapText="1"/>
    </xf>
    <xf numFmtId="14" fontId="0" fillId="24" borderId="33" xfId="0" applyNumberFormat="1" applyFont="1" applyFill="1" applyBorder="1" applyAlignment="1">
      <alignment horizontal="center" vertical="center" wrapText="1"/>
    </xf>
    <xf numFmtId="14" fontId="0" fillId="24" borderId="47" xfId="0" applyNumberFormat="1" applyFont="1" applyFill="1" applyBorder="1" applyAlignment="1">
      <alignment horizontal="center" vertical="center" wrapText="1"/>
    </xf>
    <xf numFmtId="0" fontId="26" fillId="0" borderId="24" xfId="0" applyFont="1" applyFill="1" applyBorder="1" applyAlignment="1">
      <alignment horizontal="right" vertical="center"/>
    </xf>
    <xf numFmtId="0" fontId="26" fillId="0" borderId="37" xfId="0" applyFont="1" applyFill="1" applyBorder="1" applyAlignment="1">
      <alignment horizontal="right" vertical="center"/>
    </xf>
    <xf numFmtId="0" fontId="26" fillId="0" borderId="43" xfId="0" applyFont="1" applyFill="1" applyBorder="1" applyAlignment="1">
      <alignment horizontal="right" vertical="center"/>
    </xf>
    <xf numFmtId="0" fontId="22" fillId="0" borderId="17"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27" xfId="0" applyFont="1" applyFill="1" applyBorder="1" applyAlignment="1">
      <alignment horizontal="center" vertical="center"/>
    </xf>
    <xf numFmtId="0" fontId="0" fillId="0" borderId="10" xfId="0" applyFont="1" applyBorder="1" applyAlignment="1">
      <alignment horizontal="center" vertical="center" wrapText="1"/>
    </xf>
    <xf numFmtId="0" fontId="24" fillId="0" borderId="10" xfId="0" applyFont="1" applyFill="1" applyBorder="1" applyAlignment="1">
      <alignment horizontal="center" vertical="center"/>
    </xf>
    <xf numFmtId="0" fontId="32" fillId="0" borderId="10" xfId="0" applyFont="1" applyBorder="1" applyAlignment="1">
      <alignment horizontal="center" vertical="center" wrapText="1"/>
    </xf>
    <xf numFmtId="0" fontId="32" fillId="0" borderId="2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0" fillId="0" borderId="10" xfId="0" applyFont="1" applyBorder="1" applyAlignment="1">
      <alignment horizontal="justify" vertical="center" wrapText="1"/>
    </xf>
    <xf numFmtId="0" fontId="0" fillId="0" borderId="10" xfId="0" applyBorder="1" applyAlignment="1">
      <alignment horizontal="justify" vertical="center" wrapText="1"/>
    </xf>
    <xf numFmtId="0" fontId="20" fillId="0" borderId="10" xfId="0" applyFont="1" applyFill="1" applyBorder="1" applyAlignment="1">
      <alignment horizontal="center" vertical="center" wrapText="1"/>
    </xf>
    <xf numFmtId="3" fontId="26" fillId="4" borderId="10" xfId="0" applyNumberFormat="1"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26" fillId="4" borderId="10" xfId="0" applyFont="1" applyFill="1" applyBorder="1" applyAlignment="1">
      <alignment horizontal="left" vertical="center"/>
    </xf>
    <xf numFmtId="0" fontId="20" fillId="0" borderId="10" xfId="0" applyFont="1" applyBorder="1" applyAlignment="1">
      <alignment horizontal="left" vertical="center"/>
    </xf>
    <xf numFmtId="0" fontId="0" fillId="24" borderId="10" xfId="0" applyFont="1" applyFill="1" applyBorder="1" applyAlignment="1">
      <alignment horizontal="justify" vertical="center" wrapText="1"/>
    </xf>
    <xf numFmtId="0" fontId="0" fillId="24" borderId="10" xfId="0" applyFill="1" applyBorder="1" applyAlignment="1">
      <alignment horizontal="justify" vertical="center" wrapText="1"/>
    </xf>
    <xf numFmtId="0" fontId="20" fillId="0" borderId="10" xfId="0" applyFont="1" applyFill="1" applyBorder="1" applyAlignment="1">
      <alignment horizontal="left" vertical="center"/>
    </xf>
    <xf numFmtId="3" fontId="0" fillId="0" borderId="17" xfId="0" applyNumberFormat="1" applyBorder="1" applyAlignment="1">
      <alignment horizontal="center" vertical="center"/>
    </xf>
    <xf numFmtId="3" fontId="0" fillId="0" borderId="44" xfId="0" applyNumberFormat="1" applyBorder="1" applyAlignment="1">
      <alignment horizontal="center" vertical="center"/>
    </xf>
    <xf numFmtId="3" fontId="0" fillId="0" borderId="27" xfId="0" applyNumberFormat="1" applyBorder="1" applyAlignment="1">
      <alignment horizontal="center" vertical="center"/>
    </xf>
    <xf numFmtId="189" fontId="0" fillId="0" borderId="17" xfId="61" applyNumberFormat="1" applyFont="1" applyBorder="1" applyAlignment="1">
      <alignment horizontal="center" vertical="center"/>
    </xf>
    <xf numFmtId="189" fontId="0" fillId="0" borderId="44" xfId="61" applyNumberFormat="1" applyFont="1" applyBorder="1" applyAlignment="1">
      <alignment horizontal="center" vertical="center"/>
    </xf>
    <xf numFmtId="189" fontId="0" fillId="0" borderId="27" xfId="61" applyNumberFormat="1" applyFont="1" applyBorder="1" applyAlignment="1">
      <alignment horizontal="center" vertical="center"/>
    </xf>
    <xf numFmtId="0" fontId="0" fillId="0" borderId="10" xfId="0" applyBorder="1" applyAlignment="1">
      <alignment horizontal="center" vertical="center" wrapText="1"/>
    </xf>
    <xf numFmtId="0" fontId="0" fillId="0" borderId="44" xfId="0" applyBorder="1" applyAlignment="1">
      <alignment horizontal="center" vertical="center"/>
    </xf>
    <xf numFmtId="0" fontId="0" fillId="0" borderId="27" xfId="0" applyBorder="1" applyAlignment="1">
      <alignment horizontal="center" vertical="center"/>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0" xfId="0" applyFont="1" applyBorder="1" applyAlignment="1">
      <alignment horizontal="center" vertical="center" wrapText="1"/>
    </xf>
    <xf numFmtId="0" fontId="0" fillId="0" borderId="10" xfId="0" applyFont="1" applyBorder="1" applyAlignment="1">
      <alignment horizontal="center" vertical="center" wrapText="1"/>
    </xf>
    <xf numFmtId="14" fontId="24" fillId="0" borderId="10" xfId="0" applyNumberFormat="1" applyFont="1" applyBorder="1" applyAlignment="1">
      <alignment horizontal="center" vertical="center"/>
    </xf>
    <xf numFmtId="0" fontId="20" fillId="0" borderId="24" xfId="0" applyFont="1" applyBorder="1" applyAlignment="1">
      <alignment horizontal="left" vertical="center" wrapText="1"/>
    </xf>
    <xf numFmtId="0" fontId="20" fillId="0" borderId="37" xfId="0" applyFont="1" applyBorder="1" applyAlignment="1">
      <alignment horizontal="left" vertical="center" wrapText="1"/>
    </xf>
    <xf numFmtId="0" fontId="20" fillId="0" borderId="43" xfId="0" applyFont="1" applyBorder="1" applyAlignment="1">
      <alignment horizontal="left" vertical="center" wrapText="1"/>
    </xf>
    <xf numFmtId="0" fontId="0" fillId="37" borderId="45" xfId="0" applyFont="1" applyFill="1" applyBorder="1" applyAlignment="1">
      <alignment horizontal="left" vertical="center" wrapText="1"/>
    </xf>
    <xf numFmtId="0" fontId="0" fillId="37" borderId="43" xfId="0" applyFont="1" applyFill="1" applyBorder="1" applyAlignment="1">
      <alignment horizontal="left" vertical="center" wrapText="1"/>
    </xf>
    <xf numFmtId="0" fontId="0" fillId="37" borderId="10" xfId="0" applyFont="1" applyFill="1" applyBorder="1" applyAlignment="1">
      <alignment horizontal="center" vertical="center" wrapText="1"/>
    </xf>
    <xf numFmtId="196" fontId="0" fillId="37" borderId="10" xfId="72" applyNumberFormat="1" applyFont="1" applyFill="1" applyBorder="1" applyAlignment="1">
      <alignment horizontal="center" vertical="center"/>
    </xf>
    <xf numFmtId="0" fontId="0" fillId="37" borderId="10" xfId="76" applyFill="1" applyBorder="1" applyAlignment="1">
      <alignment horizontal="center" vertical="center" wrapText="1"/>
      <protection/>
    </xf>
    <xf numFmtId="0" fontId="0" fillId="37" borderId="40" xfId="0" applyFill="1" applyBorder="1" applyAlignment="1">
      <alignment horizontal="center" vertical="center"/>
    </xf>
    <xf numFmtId="217" fontId="0" fillId="37" borderId="27" xfId="0" applyNumberFormat="1" applyFont="1" applyFill="1" applyBorder="1" applyAlignment="1">
      <alignment horizontal="center" vertical="center"/>
    </xf>
    <xf numFmtId="0" fontId="22" fillId="37" borderId="45" xfId="0" applyFont="1" applyFill="1" applyBorder="1" applyAlignment="1">
      <alignment horizontal="center" vertical="center"/>
    </xf>
    <xf numFmtId="0" fontId="22" fillId="37" borderId="37" xfId="0" applyFont="1" applyFill="1" applyBorder="1" applyAlignment="1">
      <alignment horizontal="center" vertical="center"/>
    </xf>
    <xf numFmtId="0" fontId="22" fillId="37" borderId="43" xfId="0" applyFont="1" applyFill="1" applyBorder="1" applyAlignment="1">
      <alignment horizontal="center" vertical="center"/>
    </xf>
    <xf numFmtId="3" fontId="0" fillId="37" borderId="10" xfId="0" applyNumberFormat="1" applyFont="1" applyFill="1" applyBorder="1" applyAlignment="1">
      <alignment horizontal="center" vertical="center"/>
    </xf>
    <xf numFmtId="3" fontId="0" fillId="37" borderId="10" xfId="0" applyNumberFormat="1" applyFont="1" applyFill="1" applyBorder="1" applyAlignment="1">
      <alignment horizontal="right" vertical="center"/>
    </xf>
    <xf numFmtId="176" fontId="0" fillId="37" borderId="10" xfId="72" applyFont="1" applyFill="1" applyBorder="1" applyAlignment="1">
      <alignment horizontal="center" vertical="center" wrapText="1"/>
    </xf>
    <xf numFmtId="196" fontId="0" fillId="37" borderId="10" xfId="72" applyNumberFormat="1" applyFont="1" applyFill="1" applyBorder="1" applyAlignment="1">
      <alignment vertical="center" wrapText="1"/>
    </xf>
    <xf numFmtId="0" fontId="22" fillId="37" borderId="45" xfId="0" applyFont="1" applyFill="1" applyBorder="1" applyAlignment="1">
      <alignment horizontal="left" vertical="center" wrapText="1"/>
    </xf>
    <xf numFmtId="0" fontId="22" fillId="37" borderId="37" xfId="0" applyFont="1" applyFill="1" applyBorder="1" applyAlignment="1">
      <alignment horizontal="left" vertical="center" wrapText="1"/>
    </xf>
    <xf numFmtId="0" fontId="22" fillId="37" borderId="10" xfId="0" applyFont="1" applyFill="1" applyBorder="1" applyAlignment="1">
      <alignment horizontal="center" vertical="center" wrapText="1"/>
    </xf>
    <xf numFmtId="176" fontId="0" fillId="37" borderId="0" xfId="0" applyNumberFormat="1" applyFill="1" applyAlignment="1">
      <alignment vertical="center"/>
    </xf>
  </cellXfs>
  <cellStyles count="7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0]_3-SISTEMA DESARROLLO ADMINISTRATIVO-POA 2008-1" xfId="63"/>
    <cellStyle name="Millares 2" xfId="64"/>
    <cellStyle name="Millares_3-SISTEMA DESARROLLO ADMINISTRATIVO-POA 2008-1" xfId="65"/>
    <cellStyle name="Millares_Copia de MATRICES OPERATIVAS PROYECTOS PAT 07-09-AJUSTADAS-2008" xfId="66"/>
    <cellStyle name="Millares_FORMATO POA" xfId="67"/>
    <cellStyle name="Millares_Libro2" xfId="68"/>
    <cellStyle name="Currency" xfId="69"/>
    <cellStyle name="Currency [0]" xfId="70"/>
    <cellStyle name="Moneda [0] 2" xfId="71"/>
    <cellStyle name="Moneda 2" xfId="72"/>
    <cellStyle name="Moneda 2 2" xfId="73"/>
    <cellStyle name="Neutral" xfId="74"/>
    <cellStyle name="Normal 11" xfId="75"/>
    <cellStyle name="Normal 2" xfId="76"/>
    <cellStyle name="Normal 2 2" xfId="77"/>
    <cellStyle name="Normal 2 3" xfId="78"/>
    <cellStyle name="Normal 3 2" xfId="79"/>
    <cellStyle name="Notas" xfId="80"/>
    <cellStyle name="Percent"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1047750</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twoCellAnchor editAs="oneCell">
    <xdr:from>
      <xdr:col>0</xdr:col>
      <xdr:colOff>2124075</xdr:colOff>
      <xdr:row>36</xdr:row>
      <xdr:rowOff>0</xdr:rowOff>
    </xdr:from>
    <xdr:to>
      <xdr:col>0</xdr:col>
      <xdr:colOff>2200275</xdr:colOff>
      <xdr:row>36</xdr:row>
      <xdr:rowOff>47625</xdr:rowOff>
    </xdr:to>
    <xdr:pic>
      <xdr:nvPicPr>
        <xdr:cNvPr id="2" name="Entrada de lápiz 2"/>
        <xdr:cNvPicPr preferRelativeResize="1">
          <a:picLocks noChangeAspect="1"/>
        </xdr:cNvPicPr>
      </xdr:nvPicPr>
      <xdr:blipFill>
        <a:blip r:embed="rId2"/>
        <a:stretch>
          <a:fillRect/>
        </a:stretch>
      </xdr:blipFill>
      <xdr:spPr>
        <a:xfrm>
          <a:off x="2124075" y="18840450"/>
          <a:ext cx="76200" cy="47625"/>
        </a:xfrm>
        <a:prstGeom prst="rect">
          <a:avLst/>
        </a:prstGeom>
        <a:noFill/>
        <a:ln w="9525" cmpd="sng">
          <a:noFill/>
        </a:ln>
      </xdr:spPr>
    </xdr:pic>
    <xdr:clientData/>
  </xdr:twoCellAnchor>
  <xdr:twoCellAnchor editAs="oneCell">
    <xdr:from>
      <xdr:col>1</xdr:col>
      <xdr:colOff>123825</xdr:colOff>
      <xdr:row>24</xdr:row>
      <xdr:rowOff>333375</xdr:rowOff>
    </xdr:from>
    <xdr:to>
      <xdr:col>1</xdr:col>
      <xdr:colOff>123825</xdr:colOff>
      <xdr:row>24</xdr:row>
      <xdr:rowOff>361950</xdr:rowOff>
    </xdr:to>
    <xdr:pic>
      <xdr:nvPicPr>
        <xdr:cNvPr id="3" name="Entrada de lápiz 3"/>
        <xdr:cNvPicPr preferRelativeResize="1">
          <a:picLocks noChangeAspect="1"/>
        </xdr:cNvPicPr>
      </xdr:nvPicPr>
      <xdr:blipFill>
        <a:blip r:embed="rId3"/>
        <a:stretch>
          <a:fillRect/>
        </a:stretch>
      </xdr:blipFill>
      <xdr:spPr>
        <a:xfrm>
          <a:off x="4343400" y="7677150"/>
          <a:ext cx="0" cy="28575"/>
        </a:xfrm>
        <a:prstGeom prst="rect">
          <a:avLst/>
        </a:prstGeom>
        <a:noFill/>
        <a:ln w="9525" cmpd="sng">
          <a:noFill/>
        </a:ln>
      </xdr:spPr>
    </xdr:pic>
    <xdr:clientData/>
  </xdr:twoCellAnchor>
  <xdr:twoCellAnchor editAs="oneCell">
    <xdr:from>
      <xdr:col>1</xdr:col>
      <xdr:colOff>123825</xdr:colOff>
      <xdr:row>20</xdr:row>
      <xdr:rowOff>200025</xdr:rowOff>
    </xdr:from>
    <xdr:to>
      <xdr:col>1</xdr:col>
      <xdr:colOff>123825</xdr:colOff>
      <xdr:row>20</xdr:row>
      <xdr:rowOff>219075</xdr:rowOff>
    </xdr:to>
    <xdr:pic>
      <xdr:nvPicPr>
        <xdr:cNvPr id="4" name="Entrada de lápiz 4"/>
        <xdr:cNvPicPr preferRelativeResize="1">
          <a:picLocks noChangeAspect="1"/>
        </xdr:cNvPicPr>
      </xdr:nvPicPr>
      <xdr:blipFill>
        <a:blip r:embed="rId4"/>
        <a:stretch>
          <a:fillRect/>
        </a:stretch>
      </xdr:blipFill>
      <xdr:spPr>
        <a:xfrm>
          <a:off x="4343400" y="4229100"/>
          <a:ext cx="0" cy="19050"/>
        </a:xfrm>
        <a:prstGeom prst="rect">
          <a:avLst/>
        </a:prstGeom>
        <a:noFill/>
        <a:ln w="9525" cmpd="sng">
          <a:noFill/>
        </a:ln>
      </xdr:spPr>
    </xdr:pic>
    <xdr:clientData/>
  </xdr:twoCellAnchor>
  <xdr:twoCellAnchor editAs="oneCell">
    <xdr:from>
      <xdr:col>0</xdr:col>
      <xdr:colOff>2124075</xdr:colOff>
      <xdr:row>36</xdr:row>
      <xdr:rowOff>0</xdr:rowOff>
    </xdr:from>
    <xdr:to>
      <xdr:col>0</xdr:col>
      <xdr:colOff>2200275</xdr:colOff>
      <xdr:row>36</xdr:row>
      <xdr:rowOff>47625</xdr:rowOff>
    </xdr:to>
    <xdr:pic>
      <xdr:nvPicPr>
        <xdr:cNvPr id="5" name="Entrada de lápiz 5"/>
        <xdr:cNvPicPr preferRelativeResize="1">
          <a:picLocks noChangeAspect="1"/>
        </xdr:cNvPicPr>
      </xdr:nvPicPr>
      <xdr:blipFill>
        <a:blip r:embed="rId2"/>
        <a:stretch>
          <a:fillRect/>
        </a:stretch>
      </xdr:blipFill>
      <xdr:spPr>
        <a:xfrm>
          <a:off x="2124075" y="18840450"/>
          <a:ext cx="76200" cy="47625"/>
        </a:xfrm>
        <a:prstGeom prst="rect">
          <a:avLst/>
        </a:prstGeom>
        <a:noFill/>
        <a:ln w="9525" cmpd="sng">
          <a:noFill/>
        </a:ln>
      </xdr:spPr>
    </xdr:pic>
    <xdr:clientData/>
  </xdr:twoCellAnchor>
  <xdr:twoCellAnchor editAs="oneCell">
    <xdr:from>
      <xdr:col>1</xdr:col>
      <xdr:colOff>123825</xdr:colOff>
      <xdr:row>25</xdr:row>
      <xdr:rowOff>333375</xdr:rowOff>
    </xdr:from>
    <xdr:to>
      <xdr:col>1</xdr:col>
      <xdr:colOff>123825</xdr:colOff>
      <xdr:row>25</xdr:row>
      <xdr:rowOff>361950</xdr:rowOff>
    </xdr:to>
    <xdr:pic>
      <xdr:nvPicPr>
        <xdr:cNvPr id="6" name="Entrada de lápiz 6"/>
        <xdr:cNvPicPr preferRelativeResize="1">
          <a:picLocks noChangeAspect="1"/>
        </xdr:cNvPicPr>
      </xdr:nvPicPr>
      <xdr:blipFill>
        <a:blip r:embed="rId3"/>
        <a:stretch>
          <a:fillRect/>
        </a:stretch>
      </xdr:blipFill>
      <xdr:spPr>
        <a:xfrm>
          <a:off x="4343400" y="8782050"/>
          <a:ext cx="0"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1323975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95250" y="66675"/>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28575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0" y="133350"/>
          <a:ext cx="12763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72"/>
  <sheetViews>
    <sheetView showGridLines="0" zoomScale="68" zoomScaleNormal="68" zoomScalePageLayoutView="0" workbookViewId="0" topLeftCell="A22">
      <selection activeCell="K41" sqref="K41"/>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9.28125" style="1" customWidth="1"/>
    <col min="6" max="6" width="36.57421875" style="1" customWidth="1"/>
    <col min="7" max="7" width="30.57421875" style="3" customWidth="1"/>
    <col min="8" max="8" width="22.8515625" style="1" customWidth="1"/>
    <col min="9" max="9" width="19.00390625" style="1" customWidth="1"/>
    <col min="10" max="10" width="49.57421875" style="1" customWidth="1"/>
    <col min="11" max="11" width="28.8515625" style="2" customWidth="1"/>
    <col min="12" max="15" width="30.7109375" style="1" customWidth="1"/>
    <col min="16" max="17" width="19.421875" style="1" hidden="1" customWidth="1"/>
    <col min="18" max="18" width="65.140625" style="1" hidden="1" customWidth="1"/>
    <col min="19" max="19" width="21.57421875" style="1" customWidth="1"/>
    <col min="20" max="20" width="22.28125" style="1" customWidth="1"/>
    <col min="21" max="21" width="19.8515625" style="1" customWidth="1"/>
    <col min="22" max="22" width="18.57421875" style="1" customWidth="1"/>
    <col min="23" max="23" width="20.8515625" style="1" hidden="1" customWidth="1"/>
    <col min="24" max="24" width="17.00390625" style="1" customWidth="1"/>
    <col min="25" max="25" width="16.140625" style="1" customWidth="1"/>
    <col min="26" max="26" width="17.00390625" style="1" customWidth="1"/>
    <col min="27" max="27" width="15.57421875" style="1" customWidth="1"/>
    <col min="28" max="28" width="14.140625" style="1" customWidth="1"/>
    <col min="29" max="29" width="16.57421875" style="1" customWidth="1"/>
    <col min="30" max="16384" width="11.421875" style="1" customWidth="1"/>
  </cols>
  <sheetData>
    <row r="1" spans="1:17" ht="31.5" customHeight="1">
      <c r="A1" s="376"/>
      <c r="B1" s="376"/>
      <c r="C1" s="377" t="s">
        <v>47</v>
      </c>
      <c r="D1" s="378"/>
      <c r="E1" s="378"/>
      <c r="F1" s="378"/>
      <c r="G1" s="378"/>
      <c r="H1" s="378"/>
      <c r="I1" s="378"/>
      <c r="J1" s="379"/>
      <c r="K1" s="383" t="s">
        <v>89</v>
      </c>
      <c r="L1" s="383"/>
      <c r="M1" s="383"/>
      <c r="N1" s="383"/>
      <c r="O1" s="383"/>
      <c r="P1" s="80"/>
      <c r="Q1" s="80"/>
    </row>
    <row r="2" spans="1:17" ht="19.5" customHeight="1">
      <c r="A2" s="376"/>
      <c r="B2" s="376"/>
      <c r="C2" s="380"/>
      <c r="D2" s="381"/>
      <c r="E2" s="381"/>
      <c r="F2" s="381"/>
      <c r="G2" s="381"/>
      <c r="H2" s="381"/>
      <c r="I2" s="381"/>
      <c r="J2" s="382"/>
      <c r="K2" s="384" t="s">
        <v>49</v>
      </c>
      <c r="L2" s="384"/>
      <c r="M2" s="384"/>
      <c r="N2" s="384"/>
      <c r="O2" s="384"/>
      <c r="P2" s="39"/>
      <c r="Q2" s="39"/>
    </row>
    <row r="3" spans="1:17" ht="19.5" customHeight="1">
      <c r="A3" s="376"/>
      <c r="B3" s="376"/>
      <c r="C3" s="377" t="s">
        <v>48</v>
      </c>
      <c r="D3" s="378"/>
      <c r="E3" s="378"/>
      <c r="F3" s="378"/>
      <c r="G3" s="378"/>
      <c r="H3" s="378"/>
      <c r="I3" s="378"/>
      <c r="J3" s="379"/>
      <c r="K3" s="384" t="s">
        <v>50</v>
      </c>
      <c r="L3" s="384"/>
      <c r="M3" s="384"/>
      <c r="N3" s="384"/>
      <c r="O3" s="304" t="s">
        <v>333</v>
      </c>
      <c r="P3" s="39"/>
      <c r="Q3" s="39"/>
    </row>
    <row r="4" spans="1:18" ht="24.75" customHeight="1">
      <c r="A4" s="376"/>
      <c r="B4" s="376"/>
      <c r="C4" s="380"/>
      <c r="D4" s="381"/>
      <c r="E4" s="381"/>
      <c r="F4" s="381"/>
      <c r="G4" s="381"/>
      <c r="H4" s="381"/>
      <c r="I4" s="381"/>
      <c r="J4" s="382"/>
      <c r="K4" s="385" t="s">
        <v>151</v>
      </c>
      <c r="L4" s="386"/>
      <c r="M4" s="386"/>
      <c r="N4" s="387"/>
      <c r="O4" s="102">
        <v>44015</v>
      </c>
      <c r="P4" s="102"/>
      <c r="Q4" s="102"/>
      <c r="R4" s="102"/>
    </row>
    <row r="5" spans="1:17" ht="31.5" customHeight="1">
      <c r="A5" s="324" t="s">
        <v>92</v>
      </c>
      <c r="B5" s="324"/>
      <c r="C5" s="324"/>
      <c r="D5" s="324"/>
      <c r="E5" s="324"/>
      <c r="F5" s="324"/>
      <c r="G5" s="324"/>
      <c r="H5" s="324"/>
      <c r="I5" s="324"/>
      <c r="J5" s="372"/>
      <c r="K5" s="372"/>
      <c r="L5" s="372"/>
      <c r="M5" s="372"/>
      <c r="N5" s="372"/>
      <c r="O5" s="372"/>
      <c r="P5" s="81"/>
      <c r="Q5" s="81"/>
    </row>
    <row r="6" spans="1:18" ht="30.75" customHeight="1">
      <c r="A6" s="373" t="s">
        <v>3</v>
      </c>
      <c r="B6" s="373"/>
      <c r="C6" s="373"/>
      <c r="D6" s="374" t="s">
        <v>295</v>
      </c>
      <c r="E6" s="374"/>
      <c r="F6" s="374"/>
      <c r="G6" s="374"/>
      <c r="H6" s="94" t="s">
        <v>0</v>
      </c>
      <c r="I6" s="95" t="s">
        <v>1</v>
      </c>
      <c r="J6" s="315"/>
      <c r="K6" s="318"/>
      <c r="L6" s="316"/>
      <c r="M6" s="316"/>
      <c r="N6" s="316"/>
      <c r="O6" s="317"/>
      <c r="P6" s="77"/>
      <c r="Q6" s="77"/>
      <c r="R6" s="107" t="s">
        <v>109</v>
      </c>
    </row>
    <row r="7" spans="1:18" ht="21" customHeight="1">
      <c r="A7" s="375" t="s">
        <v>57</v>
      </c>
      <c r="B7" s="375"/>
      <c r="C7" s="375"/>
      <c r="D7" s="374" t="s">
        <v>163</v>
      </c>
      <c r="E7" s="374"/>
      <c r="F7" s="374"/>
      <c r="G7" s="374"/>
      <c r="H7" s="37" t="s">
        <v>93</v>
      </c>
      <c r="I7" s="288">
        <v>2770667588.25</v>
      </c>
      <c r="J7" s="89"/>
      <c r="K7" s="319"/>
      <c r="L7" s="311"/>
      <c r="M7" s="311"/>
      <c r="N7" s="311"/>
      <c r="O7" s="312"/>
      <c r="P7" s="36"/>
      <c r="Q7" s="36"/>
      <c r="R7" s="107" t="s">
        <v>110</v>
      </c>
    </row>
    <row r="8" spans="1:18" ht="24.75" customHeight="1">
      <c r="A8" s="375" t="s">
        <v>2</v>
      </c>
      <c r="B8" s="375"/>
      <c r="C8" s="375"/>
      <c r="D8" s="374" t="s">
        <v>164</v>
      </c>
      <c r="E8" s="374"/>
      <c r="F8" s="374"/>
      <c r="G8" s="374"/>
      <c r="H8" s="31" t="s">
        <v>86</v>
      </c>
      <c r="I8" s="288">
        <v>319976114</v>
      </c>
      <c r="J8" s="152"/>
      <c r="K8" s="319"/>
      <c r="L8" s="311"/>
      <c r="M8" s="311"/>
      <c r="N8" s="311"/>
      <c r="O8" s="312"/>
      <c r="P8" s="36"/>
      <c r="Q8" s="36"/>
      <c r="R8" s="107" t="s">
        <v>111</v>
      </c>
    </row>
    <row r="9" spans="1:18" ht="18" customHeight="1">
      <c r="A9" s="388" t="s">
        <v>58</v>
      </c>
      <c r="B9" s="389"/>
      <c r="C9" s="390"/>
      <c r="D9" s="394">
        <v>22320303103</v>
      </c>
      <c r="E9" s="394"/>
      <c r="F9" s="394"/>
      <c r="G9" s="394"/>
      <c r="H9" s="31" t="s">
        <v>87</v>
      </c>
      <c r="I9" s="88"/>
      <c r="J9" s="90"/>
      <c r="K9" s="105"/>
      <c r="L9" s="311"/>
      <c r="M9" s="311"/>
      <c r="N9" s="311"/>
      <c r="O9" s="312"/>
      <c r="P9" s="36"/>
      <c r="Q9" s="36"/>
      <c r="R9" s="107" t="s">
        <v>112</v>
      </c>
    </row>
    <row r="10" spans="1:18" ht="30" customHeight="1">
      <c r="A10" s="391"/>
      <c r="B10" s="392"/>
      <c r="C10" s="393"/>
      <c r="D10" s="394"/>
      <c r="E10" s="394"/>
      <c r="F10" s="394"/>
      <c r="G10" s="394"/>
      <c r="H10" s="31" t="s">
        <v>88</v>
      </c>
      <c r="I10" s="88"/>
      <c r="J10" s="90"/>
      <c r="K10" s="105"/>
      <c r="L10" s="77"/>
      <c r="M10" s="77"/>
      <c r="N10" s="77"/>
      <c r="O10" s="301"/>
      <c r="P10" s="36"/>
      <c r="Q10" s="36"/>
      <c r="R10" s="107" t="s">
        <v>189</v>
      </c>
    </row>
    <row r="11" spans="1:18" ht="22.5" customHeight="1">
      <c r="A11" s="396" t="s">
        <v>100</v>
      </c>
      <c r="B11" s="396"/>
      <c r="C11" s="396"/>
      <c r="D11" s="396"/>
      <c r="E11" s="396"/>
      <c r="F11" s="396"/>
      <c r="G11" s="397"/>
      <c r="H11" s="93" t="s">
        <v>8</v>
      </c>
      <c r="I11" s="289">
        <f>I7+I8</f>
        <v>3090643702.25</v>
      </c>
      <c r="J11" s="91"/>
      <c r="K11" s="106"/>
      <c r="L11" s="302"/>
      <c r="M11" s="302"/>
      <c r="N11" s="302"/>
      <c r="O11" s="303"/>
      <c r="P11" s="36"/>
      <c r="Q11" s="36"/>
      <c r="R11" s="107" t="s">
        <v>113</v>
      </c>
    </row>
    <row r="12" spans="1:18" ht="22.5" customHeight="1">
      <c r="A12" s="396" t="s">
        <v>99</v>
      </c>
      <c r="B12" s="396"/>
      <c r="C12" s="396"/>
      <c r="D12" s="396"/>
      <c r="E12" s="396"/>
      <c r="F12" s="396"/>
      <c r="G12" s="397"/>
      <c r="H12" s="93" t="s">
        <v>8</v>
      </c>
      <c r="I12" s="313">
        <f>'POA H.B.'!G108</f>
        <v>87607734</v>
      </c>
      <c r="J12" s="91"/>
      <c r="K12" s="106"/>
      <c r="L12" s="92"/>
      <c r="M12" s="92"/>
      <c r="N12" s="265"/>
      <c r="O12" s="36"/>
      <c r="P12" s="36"/>
      <c r="Q12" s="36"/>
      <c r="R12" s="107" t="s">
        <v>114</v>
      </c>
    </row>
    <row r="13" spans="1:23" ht="35.25" customHeight="1">
      <c r="A13" s="368" t="s">
        <v>4</v>
      </c>
      <c r="B13" s="369" t="s">
        <v>101</v>
      </c>
      <c r="C13" s="369"/>
      <c r="D13" s="369"/>
      <c r="E13" s="370" t="s">
        <v>4</v>
      </c>
      <c r="F13" s="370" t="s">
        <v>96</v>
      </c>
      <c r="G13" s="369" t="s">
        <v>5</v>
      </c>
      <c r="H13" s="398" t="s">
        <v>188</v>
      </c>
      <c r="I13" s="398"/>
      <c r="J13" s="395" t="s">
        <v>6</v>
      </c>
      <c r="K13" s="395"/>
      <c r="L13" s="328" t="s">
        <v>90</v>
      </c>
      <c r="M13" s="329"/>
      <c r="N13" s="329"/>
      <c r="O13" s="329"/>
      <c r="P13" s="86"/>
      <c r="Q13" s="82"/>
      <c r="R13" s="107" t="s">
        <v>115</v>
      </c>
      <c r="W13" s="305" t="s">
        <v>296</v>
      </c>
    </row>
    <row r="14" spans="1:23" ht="70.5" customHeight="1">
      <c r="A14" s="368"/>
      <c r="B14" s="369"/>
      <c r="C14" s="369"/>
      <c r="D14" s="369"/>
      <c r="E14" s="371"/>
      <c r="F14" s="371"/>
      <c r="G14" s="369"/>
      <c r="H14" s="79" t="s">
        <v>7</v>
      </c>
      <c r="I14" s="87" t="s">
        <v>59</v>
      </c>
      <c r="J14" s="79" t="s">
        <v>7</v>
      </c>
      <c r="K14" s="171" t="s">
        <v>59</v>
      </c>
      <c r="L14" s="170" t="s">
        <v>299</v>
      </c>
      <c r="M14" s="170" t="s">
        <v>338</v>
      </c>
      <c r="N14" s="170" t="s">
        <v>315</v>
      </c>
      <c r="O14" s="170" t="s">
        <v>320</v>
      </c>
      <c r="P14" s="78"/>
      <c r="Q14" s="78"/>
      <c r="R14" s="107" t="s">
        <v>116</v>
      </c>
      <c r="W14" s="305" t="s">
        <v>297</v>
      </c>
    </row>
    <row r="15" spans="1:23" ht="70.5" customHeight="1">
      <c r="A15" s="336">
        <v>1</v>
      </c>
      <c r="B15" s="339" t="s">
        <v>165</v>
      </c>
      <c r="C15" s="340"/>
      <c r="D15" s="341"/>
      <c r="E15" s="177">
        <v>1</v>
      </c>
      <c r="F15" s="258" t="s">
        <v>236</v>
      </c>
      <c r="G15" s="180" t="s">
        <v>240</v>
      </c>
      <c r="H15" s="132">
        <v>0.05</v>
      </c>
      <c r="I15" s="358">
        <v>1</v>
      </c>
      <c r="J15" s="100" t="s">
        <v>241</v>
      </c>
      <c r="K15" s="348" t="s">
        <v>171</v>
      </c>
      <c r="L15" s="291">
        <v>0</v>
      </c>
      <c r="M15" s="292">
        <v>51450528.89</v>
      </c>
      <c r="N15" s="292">
        <v>168525585.11</v>
      </c>
      <c r="O15" s="310">
        <v>100000000</v>
      </c>
      <c r="P15" s="78"/>
      <c r="Q15" s="78"/>
      <c r="R15" s="107"/>
      <c r="W15" s="305" t="s">
        <v>298</v>
      </c>
    </row>
    <row r="16" spans="1:23" ht="70.5" customHeight="1">
      <c r="A16" s="337"/>
      <c r="B16" s="342"/>
      <c r="C16" s="343"/>
      <c r="D16" s="344"/>
      <c r="E16" s="166">
        <v>2</v>
      </c>
      <c r="F16" s="258" t="s">
        <v>194</v>
      </c>
      <c r="G16" s="180" t="s">
        <v>240</v>
      </c>
      <c r="H16" s="132">
        <v>0.2</v>
      </c>
      <c r="I16" s="359"/>
      <c r="J16" s="100" t="s">
        <v>201</v>
      </c>
      <c r="K16" s="349"/>
      <c r="L16" s="291">
        <v>425000000</v>
      </c>
      <c r="M16" s="291"/>
      <c r="N16" s="291"/>
      <c r="O16" s="291"/>
      <c r="P16" s="78"/>
      <c r="Q16" s="78"/>
      <c r="R16" s="107"/>
      <c r="W16" s="305" t="s">
        <v>299</v>
      </c>
    </row>
    <row r="17" spans="1:23" ht="70.5" customHeight="1">
      <c r="A17" s="337"/>
      <c r="B17" s="342"/>
      <c r="C17" s="343"/>
      <c r="D17" s="344"/>
      <c r="E17" s="211">
        <v>3</v>
      </c>
      <c r="F17" s="257" t="s">
        <v>192</v>
      </c>
      <c r="G17" s="180" t="s">
        <v>240</v>
      </c>
      <c r="H17" s="132">
        <v>0.2</v>
      </c>
      <c r="I17" s="359"/>
      <c r="J17" s="100" t="s">
        <v>202</v>
      </c>
      <c r="K17" s="349"/>
      <c r="L17" s="291">
        <v>325000000</v>
      </c>
      <c r="M17" s="291"/>
      <c r="N17" s="291"/>
      <c r="O17" s="291"/>
      <c r="P17" s="78"/>
      <c r="Q17" s="78"/>
      <c r="R17" s="107"/>
      <c r="W17" s="305" t="s">
        <v>300</v>
      </c>
    </row>
    <row r="18" spans="1:23" ht="70.5" customHeight="1">
      <c r="A18" s="337"/>
      <c r="B18" s="342"/>
      <c r="C18" s="343"/>
      <c r="D18" s="344"/>
      <c r="E18" s="269">
        <v>4</v>
      </c>
      <c r="F18" s="270" t="s">
        <v>237</v>
      </c>
      <c r="G18" s="271" t="s">
        <v>240</v>
      </c>
      <c r="H18" s="132">
        <v>0.1</v>
      </c>
      <c r="I18" s="359"/>
      <c r="J18" s="181" t="s">
        <v>242</v>
      </c>
      <c r="K18" s="349"/>
      <c r="L18" s="291">
        <v>20000000</v>
      </c>
      <c r="M18" s="291"/>
      <c r="N18" s="291"/>
      <c r="O18" s="291"/>
      <c r="P18" s="78"/>
      <c r="Q18" s="78"/>
      <c r="R18" s="107"/>
      <c r="W18" s="305" t="s">
        <v>301</v>
      </c>
    </row>
    <row r="19" spans="1:23" ht="70.5" customHeight="1">
      <c r="A19" s="337"/>
      <c r="B19" s="342"/>
      <c r="C19" s="343"/>
      <c r="D19" s="344"/>
      <c r="E19" s="269">
        <v>5</v>
      </c>
      <c r="F19" s="272" t="s">
        <v>238</v>
      </c>
      <c r="G19" s="271" t="s">
        <v>240</v>
      </c>
      <c r="H19" s="132">
        <v>0.25</v>
      </c>
      <c r="I19" s="359"/>
      <c r="J19" s="181" t="s">
        <v>243</v>
      </c>
      <c r="K19" s="349"/>
      <c r="L19" s="291">
        <v>192000000</v>
      </c>
      <c r="M19" s="291"/>
      <c r="N19" s="291"/>
      <c r="O19" s="291"/>
      <c r="P19" s="78"/>
      <c r="Q19" s="78"/>
      <c r="R19" s="107"/>
      <c r="W19" s="305" t="s">
        <v>302</v>
      </c>
    </row>
    <row r="20" spans="1:23" ht="70.5" customHeight="1">
      <c r="A20" s="337"/>
      <c r="B20" s="342"/>
      <c r="C20" s="343"/>
      <c r="D20" s="344"/>
      <c r="E20" s="269">
        <v>6</v>
      </c>
      <c r="F20" s="272" t="s">
        <v>239</v>
      </c>
      <c r="G20" s="271" t="s">
        <v>240</v>
      </c>
      <c r="H20" s="132">
        <v>0.1</v>
      </c>
      <c r="I20" s="359"/>
      <c r="J20" s="181" t="s">
        <v>244</v>
      </c>
      <c r="K20" s="349"/>
      <c r="L20" s="291">
        <v>18000000</v>
      </c>
      <c r="M20" s="291"/>
      <c r="N20" s="291"/>
      <c r="O20" s="291"/>
      <c r="P20" s="78"/>
      <c r="Q20" s="78"/>
      <c r="R20" s="107"/>
      <c r="W20" s="305" t="s">
        <v>303</v>
      </c>
    </row>
    <row r="21" spans="1:23" s="4" customFormat="1" ht="69.75" customHeight="1">
      <c r="A21" s="338"/>
      <c r="B21" s="345"/>
      <c r="C21" s="346"/>
      <c r="D21" s="347"/>
      <c r="E21" s="269">
        <v>7</v>
      </c>
      <c r="F21" s="272" t="s">
        <v>193</v>
      </c>
      <c r="G21" s="271" t="s">
        <v>240</v>
      </c>
      <c r="H21" s="132">
        <v>0.1</v>
      </c>
      <c r="I21" s="360"/>
      <c r="J21" s="131" t="s">
        <v>203</v>
      </c>
      <c r="K21" s="350"/>
      <c r="L21" s="291">
        <v>35000000</v>
      </c>
      <c r="M21" s="291"/>
      <c r="N21" s="291"/>
      <c r="O21" s="291"/>
      <c r="P21" s="148"/>
      <c r="Q21" s="83"/>
      <c r="R21" s="107"/>
      <c r="W21" s="305" t="s">
        <v>304</v>
      </c>
    </row>
    <row r="22" spans="1:23" s="4" customFormat="1" ht="104.25" customHeight="1">
      <c r="A22" s="165">
        <v>2</v>
      </c>
      <c r="B22" s="333" t="s">
        <v>166</v>
      </c>
      <c r="C22" s="334"/>
      <c r="D22" s="335"/>
      <c r="E22" s="269">
        <v>1</v>
      </c>
      <c r="F22" s="272" t="s">
        <v>204</v>
      </c>
      <c r="G22" s="271" t="s">
        <v>240</v>
      </c>
      <c r="H22" s="132">
        <v>0.1</v>
      </c>
      <c r="I22" s="136">
        <v>1</v>
      </c>
      <c r="J22" s="131" t="s">
        <v>205</v>
      </c>
      <c r="K22" s="100" t="s">
        <v>172</v>
      </c>
      <c r="L22" s="293">
        <v>1070886943.25</v>
      </c>
      <c r="M22" s="294"/>
      <c r="N22" s="294"/>
      <c r="O22" s="294"/>
      <c r="P22" s="148"/>
      <c r="Q22" s="84"/>
      <c r="R22" s="107"/>
      <c r="U22" s="151"/>
      <c r="W22" s="305" t="s">
        <v>305</v>
      </c>
    </row>
    <row r="23" spans="1:23" s="4" customFormat="1" ht="64.5" customHeight="1">
      <c r="A23" s="167">
        <v>3</v>
      </c>
      <c r="B23" s="333" t="s">
        <v>167</v>
      </c>
      <c r="C23" s="334"/>
      <c r="D23" s="335"/>
      <c r="E23" s="269">
        <v>1</v>
      </c>
      <c r="F23" s="273" t="s">
        <v>207</v>
      </c>
      <c r="G23" s="271" t="s">
        <v>198</v>
      </c>
      <c r="H23" s="132">
        <v>1</v>
      </c>
      <c r="I23" s="168">
        <v>1</v>
      </c>
      <c r="J23" s="131" t="s">
        <v>206</v>
      </c>
      <c r="K23" s="169" t="s">
        <v>173</v>
      </c>
      <c r="L23" s="295">
        <v>352780645</v>
      </c>
      <c r="M23" s="296"/>
      <c r="N23" s="296"/>
      <c r="O23" s="296"/>
      <c r="P23" s="148"/>
      <c r="Q23" s="84"/>
      <c r="R23" s="107"/>
      <c r="W23" s="305" t="s">
        <v>306</v>
      </c>
    </row>
    <row r="24" spans="1:23" s="4" customFormat="1" ht="89.25" customHeight="1">
      <c r="A24" s="165">
        <v>4</v>
      </c>
      <c r="B24" s="333" t="s">
        <v>168</v>
      </c>
      <c r="C24" s="334"/>
      <c r="D24" s="335"/>
      <c r="E24" s="269">
        <v>1</v>
      </c>
      <c r="F24" s="272" t="s">
        <v>191</v>
      </c>
      <c r="G24" s="271" t="s">
        <v>199</v>
      </c>
      <c r="H24" s="132">
        <v>1</v>
      </c>
      <c r="I24" s="136">
        <v>1</v>
      </c>
      <c r="J24" s="133" t="s">
        <v>208</v>
      </c>
      <c r="K24" s="173" t="s">
        <v>183</v>
      </c>
      <c r="L24" s="297">
        <v>82000000</v>
      </c>
      <c r="M24" s="298"/>
      <c r="N24" s="298"/>
      <c r="O24" s="298"/>
      <c r="P24" s="148"/>
      <c r="Q24" s="84"/>
      <c r="R24" s="107"/>
      <c r="T24" s="151"/>
      <c r="W24" s="305" t="s">
        <v>338</v>
      </c>
    </row>
    <row r="25" spans="1:23" s="4" customFormat="1" ht="89.25" customHeight="1">
      <c r="A25" s="336">
        <v>5</v>
      </c>
      <c r="B25" s="339" t="s">
        <v>170</v>
      </c>
      <c r="C25" s="340"/>
      <c r="D25" s="341"/>
      <c r="E25" s="269">
        <v>1</v>
      </c>
      <c r="F25" s="272" t="s">
        <v>196</v>
      </c>
      <c r="G25" s="271" t="s">
        <v>198</v>
      </c>
      <c r="H25" s="162" t="s">
        <v>200</v>
      </c>
      <c r="I25" s="358">
        <v>1</v>
      </c>
      <c r="J25" s="133" t="s">
        <v>209</v>
      </c>
      <c r="K25" s="348" t="s">
        <v>176</v>
      </c>
      <c r="L25" s="297">
        <v>100000000</v>
      </c>
      <c r="M25" s="298"/>
      <c r="N25" s="298"/>
      <c r="O25" s="298"/>
      <c r="P25" s="148"/>
      <c r="Q25" s="84"/>
      <c r="R25" s="107"/>
      <c r="T25" s="151"/>
      <c r="W25" s="305" t="s">
        <v>307</v>
      </c>
    </row>
    <row r="26" spans="1:23" s="4" customFormat="1" ht="89.25" customHeight="1">
      <c r="A26" s="337"/>
      <c r="B26" s="342"/>
      <c r="C26" s="343"/>
      <c r="D26" s="344"/>
      <c r="E26" s="269">
        <v>2</v>
      </c>
      <c r="F26" s="272" t="s">
        <v>197</v>
      </c>
      <c r="G26" s="271" t="s">
        <v>198</v>
      </c>
      <c r="H26" s="132">
        <v>0.4</v>
      </c>
      <c r="I26" s="359"/>
      <c r="J26" s="133" t="s">
        <v>210</v>
      </c>
      <c r="K26" s="349"/>
      <c r="L26" s="297">
        <v>80000000</v>
      </c>
      <c r="M26" s="298"/>
      <c r="N26" s="298"/>
      <c r="O26" s="298"/>
      <c r="P26" s="148"/>
      <c r="Q26" s="84"/>
      <c r="R26" s="107"/>
      <c r="T26" s="151"/>
      <c r="W26" s="305" t="s">
        <v>308</v>
      </c>
    </row>
    <row r="27" spans="1:23" s="4" customFormat="1" ht="99.75" customHeight="1">
      <c r="A27" s="338"/>
      <c r="B27" s="345"/>
      <c r="C27" s="346"/>
      <c r="D27" s="347"/>
      <c r="E27" s="100">
        <v>3</v>
      </c>
      <c r="F27" s="257" t="s">
        <v>195</v>
      </c>
      <c r="G27" s="180" t="s">
        <v>198</v>
      </c>
      <c r="H27" s="162">
        <v>0.2</v>
      </c>
      <c r="I27" s="360"/>
      <c r="J27" s="138" t="s">
        <v>211</v>
      </c>
      <c r="K27" s="350"/>
      <c r="L27" s="299">
        <v>70000000</v>
      </c>
      <c r="M27" s="300"/>
      <c r="N27" s="300"/>
      <c r="O27" s="300"/>
      <c r="P27" s="148"/>
      <c r="Q27" s="84"/>
      <c r="R27" s="107"/>
      <c r="W27" s="305" t="s">
        <v>309</v>
      </c>
    </row>
    <row r="28" spans="1:23" s="4" customFormat="1" ht="23.25" customHeight="1">
      <c r="A28" s="330" t="s">
        <v>97</v>
      </c>
      <c r="B28" s="331"/>
      <c r="C28" s="331"/>
      <c r="D28" s="331"/>
      <c r="E28" s="331"/>
      <c r="F28" s="331"/>
      <c r="G28" s="331"/>
      <c r="H28" s="331"/>
      <c r="I28" s="331"/>
      <c r="J28" s="331"/>
      <c r="K28" s="332"/>
      <c r="L28" s="290">
        <f>SUM(L15:L27)</f>
        <v>2770667588.25</v>
      </c>
      <c r="M28" s="290">
        <f>SUM(M15:M27)</f>
        <v>51450528.89</v>
      </c>
      <c r="N28" s="290">
        <f>SUM(N15:N27)</f>
        <v>168525585.11</v>
      </c>
      <c r="O28" s="290">
        <f>SUM(O15:O27)</f>
        <v>100000000</v>
      </c>
      <c r="P28" s="149">
        <f>SUM(P21:P27)</f>
        <v>0</v>
      </c>
      <c r="Q28" s="1"/>
      <c r="R28" s="107"/>
      <c r="T28" s="150"/>
      <c r="W28" s="305" t="s">
        <v>310</v>
      </c>
    </row>
    <row r="29" spans="1:23" s="4" customFormat="1" ht="23.25" customHeight="1">
      <c r="A29" s="354" t="s">
        <v>181</v>
      </c>
      <c r="B29" s="354"/>
      <c r="C29" s="354"/>
      <c r="D29" s="354"/>
      <c r="E29" s="354"/>
      <c r="F29" s="354"/>
      <c r="G29" s="354"/>
      <c r="H29" s="354"/>
      <c r="I29" s="354"/>
      <c r="J29" s="354"/>
      <c r="K29" s="354"/>
      <c r="L29" s="259"/>
      <c r="M29" s="326">
        <f>M28+N28+L28+O28</f>
        <v>3090643702.25</v>
      </c>
      <c r="N29" s="326"/>
      <c r="O29" s="326"/>
      <c r="P29" s="149"/>
      <c r="Q29" s="1"/>
      <c r="R29" s="108"/>
      <c r="S29" s="309"/>
      <c r="T29" s="150"/>
      <c r="W29" s="305" t="s">
        <v>311</v>
      </c>
    </row>
    <row r="30" spans="1:23" s="4" customFormat="1" ht="23.25" customHeight="1">
      <c r="A30" s="174"/>
      <c r="B30" s="174"/>
      <c r="C30" s="174"/>
      <c r="D30" s="174"/>
      <c r="E30" s="174"/>
      <c r="F30" s="174"/>
      <c r="G30" s="174"/>
      <c r="H30" s="174"/>
      <c r="I30" s="174"/>
      <c r="J30" s="174"/>
      <c r="K30" s="174"/>
      <c r="L30" s="175"/>
      <c r="M30" s="175"/>
      <c r="N30" s="175"/>
      <c r="O30" s="175"/>
      <c r="P30" s="35"/>
      <c r="Q30" s="1"/>
      <c r="R30" s="108"/>
      <c r="T30" s="150"/>
      <c r="W30" s="305" t="s">
        <v>312</v>
      </c>
    </row>
    <row r="31" spans="1:23" s="4" customFormat="1" ht="41.25" customHeight="1">
      <c r="A31" s="174"/>
      <c r="B31" s="174"/>
      <c r="C31" s="174"/>
      <c r="D31" s="174"/>
      <c r="E31" s="174"/>
      <c r="F31" s="174"/>
      <c r="G31" s="174"/>
      <c r="H31" s="174"/>
      <c r="I31" s="174"/>
      <c r="J31" s="174"/>
      <c r="K31" s="174" t="s">
        <v>184</v>
      </c>
      <c r="L31" s="314" t="s">
        <v>335</v>
      </c>
      <c r="M31" s="314" t="s">
        <v>336</v>
      </c>
      <c r="N31" s="314" t="s">
        <v>334</v>
      </c>
      <c r="O31" s="314" t="s">
        <v>337</v>
      </c>
      <c r="P31" s="35"/>
      <c r="Q31" s="1"/>
      <c r="R31" s="108"/>
      <c r="T31" s="150"/>
      <c r="W31" s="305" t="s">
        <v>313</v>
      </c>
    </row>
    <row r="32" spans="1:23" s="4" customFormat="1" ht="23.25" customHeight="1">
      <c r="A32" s="327" t="s">
        <v>80</v>
      </c>
      <c r="B32" s="327"/>
      <c r="C32" s="327" t="s">
        <v>61</v>
      </c>
      <c r="D32" s="327"/>
      <c r="E32" s="327"/>
      <c r="F32" s="327"/>
      <c r="G32" s="327"/>
      <c r="H32" s="327"/>
      <c r="I32" s="79" t="s">
        <v>12</v>
      </c>
      <c r="J32" s="98"/>
      <c r="K32" s="99"/>
      <c r="L32" s="306">
        <v>10201</v>
      </c>
      <c r="M32" s="306">
        <v>20104</v>
      </c>
      <c r="N32" s="306">
        <v>30104</v>
      </c>
      <c r="O32" s="306">
        <v>51104</v>
      </c>
      <c r="P32" s="150"/>
      <c r="Q32" s="147"/>
      <c r="R32" s="108"/>
      <c r="W32" s="305" t="s">
        <v>314</v>
      </c>
    </row>
    <row r="33" spans="1:23" s="4" customFormat="1" ht="23.25" customHeight="1">
      <c r="A33" s="327">
        <v>0</v>
      </c>
      <c r="B33" s="327"/>
      <c r="C33" s="547" t="s">
        <v>235</v>
      </c>
      <c r="D33" s="547"/>
      <c r="E33" s="547"/>
      <c r="F33" s="547"/>
      <c r="G33" s="547"/>
      <c r="H33" s="547"/>
      <c r="I33" s="118">
        <v>44185</v>
      </c>
      <c r="J33" s="99"/>
      <c r="K33" s="104"/>
      <c r="L33" s="308">
        <v>2770667588.25</v>
      </c>
      <c r="M33" s="308">
        <v>51450528.89</v>
      </c>
      <c r="N33" s="307">
        <v>168525585.11</v>
      </c>
      <c r="O33" s="308">
        <v>100000000</v>
      </c>
      <c r="P33" s="104"/>
      <c r="Q33" s="146"/>
      <c r="R33" s="146"/>
      <c r="W33" s="305" t="s">
        <v>315</v>
      </c>
    </row>
    <row r="34" spans="1:23" s="4" customFormat="1" ht="80.25" customHeight="1">
      <c r="A34" s="327">
        <v>1</v>
      </c>
      <c r="B34" s="365"/>
      <c r="C34" s="568" t="s">
        <v>294</v>
      </c>
      <c r="D34" s="569"/>
      <c r="E34" s="569"/>
      <c r="F34" s="569"/>
      <c r="G34" s="569"/>
      <c r="H34" s="570"/>
      <c r="I34" s="264">
        <v>44314</v>
      </c>
      <c r="J34" s="99"/>
      <c r="K34" s="104"/>
      <c r="P34" s="104"/>
      <c r="W34" s="305" t="s">
        <v>316</v>
      </c>
    </row>
    <row r="35" spans="1:23" s="4" customFormat="1" ht="17.25" customHeight="1">
      <c r="A35" s="1"/>
      <c r="B35" s="34"/>
      <c r="C35" s="34"/>
      <c r="D35" s="38"/>
      <c r="E35" s="38"/>
      <c r="F35" s="38"/>
      <c r="G35" s="38"/>
      <c r="H35" s="38"/>
      <c r="I35" s="38"/>
      <c r="J35" s="38"/>
      <c r="K35" s="104"/>
      <c r="P35" s="104"/>
      <c r="Q35" s="1"/>
      <c r="R35" s="108"/>
      <c r="W35" s="305" t="s">
        <v>317</v>
      </c>
    </row>
    <row r="36" spans="1:23" s="4" customFormat="1" ht="21.75" customHeight="1">
      <c r="A36" s="1"/>
      <c r="B36" s="32"/>
      <c r="C36" s="355" t="s">
        <v>9</v>
      </c>
      <c r="D36" s="356"/>
      <c r="E36" s="356"/>
      <c r="F36" s="357"/>
      <c r="G36" s="325" t="s">
        <v>81</v>
      </c>
      <c r="H36" s="325"/>
      <c r="I36" s="325"/>
      <c r="J36" s="96"/>
      <c r="K36" s="104"/>
      <c r="P36" s="104"/>
      <c r="Q36" s="85"/>
      <c r="R36" s="108"/>
      <c r="W36" s="305" t="s">
        <v>318</v>
      </c>
    </row>
    <row r="37" spans="1:23" ht="29.25" customHeight="1">
      <c r="A37" s="320" t="s">
        <v>10</v>
      </c>
      <c r="B37" s="320"/>
      <c r="C37" s="321" t="s">
        <v>177</v>
      </c>
      <c r="D37" s="322"/>
      <c r="E37" s="322"/>
      <c r="F37" s="323"/>
      <c r="G37" s="324" t="s">
        <v>152</v>
      </c>
      <c r="H37" s="324"/>
      <c r="I37" s="324"/>
      <c r="J37" s="97"/>
      <c r="K37" s="104"/>
      <c r="L37" s="104"/>
      <c r="M37" s="104"/>
      <c r="N37" s="104"/>
      <c r="O37" s="104"/>
      <c r="P37" s="104"/>
      <c r="Q37" s="39"/>
      <c r="R37" s="108"/>
      <c r="W37" s="305" t="s">
        <v>319</v>
      </c>
    </row>
    <row r="38" spans="1:23" ht="29.25" customHeight="1">
      <c r="A38" s="320" t="s">
        <v>11</v>
      </c>
      <c r="B38" s="320"/>
      <c r="C38" s="351" t="s">
        <v>178</v>
      </c>
      <c r="D38" s="352"/>
      <c r="E38" s="352"/>
      <c r="F38" s="353"/>
      <c r="G38" s="324" t="s">
        <v>153</v>
      </c>
      <c r="H38" s="324"/>
      <c r="I38" s="324"/>
      <c r="J38" s="97"/>
      <c r="K38" s="104"/>
      <c r="L38" s="104"/>
      <c r="M38" s="104"/>
      <c r="N38" s="104"/>
      <c r="O38" s="104"/>
      <c r="P38" s="104"/>
      <c r="Q38" s="39"/>
      <c r="R38" s="108"/>
      <c r="W38" s="305" t="s">
        <v>320</v>
      </c>
    </row>
    <row r="39" spans="1:23" ht="29.25" customHeight="1">
      <c r="A39" s="320" t="s">
        <v>12</v>
      </c>
      <c r="B39" s="320"/>
      <c r="C39" s="361">
        <v>44314</v>
      </c>
      <c r="D39" s="362"/>
      <c r="E39" s="362"/>
      <c r="F39" s="363"/>
      <c r="G39" s="364">
        <f>+C39</f>
        <v>44314</v>
      </c>
      <c r="H39" s="324"/>
      <c r="I39" s="324"/>
      <c r="J39" s="97"/>
      <c r="K39" s="104"/>
      <c r="L39" s="104"/>
      <c r="M39" s="104"/>
      <c r="N39" s="104"/>
      <c r="O39" s="104"/>
      <c r="P39" s="104"/>
      <c r="Q39" s="39"/>
      <c r="R39" s="108"/>
      <c r="W39" s="305" t="s">
        <v>321</v>
      </c>
    </row>
    <row r="40" spans="18:23" ht="33.75">
      <c r="R40" s="108"/>
      <c r="W40" s="305" t="s">
        <v>322</v>
      </c>
    </row>
    <row r="41" spans="18:23" ht="22.5">
      <c r="R41" s="108" t="s">
        <v>117</v>
      </c>
      <c r="W41" s="305" t="s">
        <v>323</v>
      </c>
    </row>
    <row r="42" spans="18:23" ht="22.5">
      <c r="R42" s="108" t="s">
        <v>118</v>
      </c>
      <c r="W42" s="305" t="s">
        <v>324</v>
      </c>
    </row>
    <row r="43" spans="18:23" ht="22.5">
      <c r="R43" s="109" t="s">
        <v>119</v>
      </c>
      <c r="W43" s="305" t="s">
        <v>325</v>
      </c>
    </row>
    <row r="44" spans="18:23" ht="22.5">
      <c r="R44" s="109" t="s">
        <v>120</v>
      </c>
      <c r="W44" s="305" t="s">
        <v>326</v>
      </c>
    </row>
    <row r="45" spans="18:23" ht="33.75">
      <c r="R45" s="109" t="s">
        <v>121</v>
      </c>
      <c r="W45" s="305" t="s">
        <v>327</v>
      </c>
    </row>
    <row r="46" spans="18:23" ht="33.75">
      <c r="R46" s="109" t="s">
        <v>122</v>
      </c>
      <c r="W46" s="305" t="s">
        <v>328</v>
      </c>
    </row>
    <row r="47" spans="18:23" ht="22.5">
      <c r="R47" s="110" t="s">
        <v>123</v>
      </c>
      <c r="W47" s="305" t="s">
        <v>329</v>
      </c>
    </row>
    <row r="48" spans="18:23" ht="22.5">
      <c r="R48" s="110" t="s">
        <v>124</v>
      </c>
      <c r="W48" s="305" t="s">
        <v>330</v>
      </c>
    </row>
    <row r="49" spans="18:23" ht="22.5">
      <c r="R49" s="111" t="s">
        <v>125</v>
      </c>
      <c r="W49" s="305" t="s">
        <v>331</v>
      </c>
    </row>
    <row r="50" spans="18:23" ht="22.5">
      <c r="R50" s="111" t="s">
        <v>126</v>
      </c>
      <c r="W50" s="305" t="s">
        <v>332</v>
      </c>
    </row>
    <row r="51" ht="12.75">
      <c r="R51" s="111" t="s">
        <v>127</v>
      </c>
    </row>
    <row r="52" ht="12.75">
      <c r="R52" s="111" t="s">
        <v>128</v>
      </c>
    </row>
    <row r="53" ht="12.75">
      <c r="R53" s="111" t="s">
        <v>190</v>
      </c>
    </row>
    <row r="54" ht="12.75">
      <c r="R54" s="111" t="s">
        <v>129</v>
      </c>
    </row>
    <row r="55" ht="12.75">
      <c r="R55" s="111" t="s">
        <v>130</v>
      </c>
    </row>
    <row r="56" ht="12.75">
      <c r="R56" s="111" t="s">
        <v>131</v>
      </c>
    </row>
    <row r="57" ht="12.75">
      <c r="R57" s="111" t="s">
        <v>132</v>
      </c>
    </row>
    <row r="58" ht="12.75">
      <c r="R58" s="111" t="s">
        <v>133</v>
      </c>
    </row>
    <row r="59" ht="12.75">
      <c r="R59" s="111" t="s">
        <v>134</v>
      </c>
    </row>
    <row r="60" ht="12.75">
      <c r="R60" s="111" t="s">
        <v>135</v>
      </c>
    </row>
    <row r="61" ht="12.75">
      <c r="R61" s="111" t="s">
        <v>136</v>
      </c>
    </row>
    <row r="62" ht="12.75">
      <c r="R62" s="111" t="s">
        <v>137</v>
      </c>
    </row>
    <row r="63" ht="12.75">
      <c r="R63" s="111" t="s">
        <v>138</v>
      </c>
    </row>
    <row r="64" ht="12.75">
      <c r="R64" s="111" t="s">
        <v>139</v>
      </c>
    </row>
    <row r="65" ht="12.75">
      <c r="R65" s="111" t="s">
        <v>140</v>
      </c>
    </row>
    <row r="66" ht="12.75">
      <c r="R66" s="111" t="s">
        <v>141</v>
      </c>
    </row>
    <row r="67" ht="12.75">
      <c r="R67" s="111" t="s">
        <v>142</v>
      </c>
    </row>
    <row r="68" ht="12.75">
      <c r="R68" s="111" t="s">
        <v>143</v>
      </c>
    </row>
    <row r="69" ht="12.75">
      <c r="R69" s="111" t="s">
        <v>144</v>
      </c>
    </row>
    <row r="70" ht="12.75">
      <c r="R70" s="111" t="s">
        <v>145</v>
      </c>
    </row>
    <row r="71" ht="12.75">
      <c r="R71" s="111" t="s">
        <v>146</v>
      </c>
    </row>
    <row r="72" ht="12.75">
      <c r="R72" s="111" t="s">
        <v>147</v>
      </c>
    </row>
  </sheetData>
  <sheetProtection/>
  <mergeCells count="57">
    <mergeCell ref="A9:C10"/>
    <mergeCell ref="D9:G10"/>
    <mergeCell ref="J13:K13"/>
    <mergeCell ref="A12:G12"/>
    <mergeCell ref="A11:G11"/>
    <mergeCell ref="H13:I13"/>
    <mergeCell ref="A1:B4"/>
    <mergeCell ref="C1:J2"/>
    <mergeCell ref="K1:O1"/>
    <mergeCell ref="K2:O2"/>
    <mergeCell ref="C3:J4"/>
    <mergeCell ref="K3:N3"/>
    <mergeCell ref="K4:N4"/>
    <mergeCell ref="A5:O5"/>
    <mergeCell ref="A6:C6"/>
    <mergeCell ref="D6:G6"/>
    <mergeCell ref="A7:C7"/>
    <mergeCell ref="D7:G7"/>
    <mergeCell ref="A8:C8"/>
    <mergeCell ref="D8:G8"/>
    <mergeCell ref="A39:B39"/>
    <mergeCell ref="C39:F39"/>
    <mergeCell ref="G39:I39"/>
    <mergeCell ref="A34:B34"/>
    <mergeCell ref="C34:H34"/>
    <mergeCell ref="A13:A14"/>
    <mergeCell ref="B13:D14"/>
    <mergeCell ref="E13:E14"/>
    <mergeCell ref="F13:F14"/>
    <mergeCell ref="G13:G14"/>
    <mergeCell ref="A38:B38"/>
    <mergeCell ref="C38:F38"/>
    <mergeCell ref="G38:I38"/>
    <mergeCell ref="A29:K29"/>
    <mergeCell ref="C36:F36"/>
    <mergeCell ref="B15:D21"/>
    <mergeCell ref="I15:I21"/>
    <mergeCell ref="I25:I27"/>
    <mergeCell ref="A32:B32"/>
    <mergeCell ref="C32:H32"/>
    <mergeCell ref="L13:O13"/>
    <mergeCell ref="A28:K28"/>
    <mergeCell ref="B24:D24"/>
    <mergeCell ref="A25:A27"/>
    <mergeCell ref="B25:D27"/>
    <mergeCell ref="K15:K21"/>
    <mergeCell ref="K25:K27"/>
    <mergeCell ref="A15:A21"/>
    <mergeCell ref="B23:D23"/>
    <mergeCell ref="B22:D22"/>
    <mergeCell ref="A37:B37"/>
    <mergeCell ref="C37:F37"/>
    <mergeCell ref="G37:I37"/>
    <mergeCell ref="G36:I36"/>
    <mergeCell ref="M29:O29"/>
    <mergeCell ref="A33:B33"/>
    <mergeCell ref="C33:H33"/>
  </mergeCells>
  <dataValidations count="1">
    <dataValidation type="list" allowBlank="1" showInputMessage="1" showErrorMessage="1" sqref="L14:O14">
      <formula1>$W$13:$W$51</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D119"/>
  <sheetViews>
    <sheetView tabSelected="1" zoomScale="71" zoomScaleNormal="71" zoomScaleSheetLayoutView="100" zoomScalePageLayoutView="0" workbookViewId="0" topLeftCell="A78">
      <selection activeCell="A97" sqref="A97:C97"/>
    </sheetView>
  </sheetViews>
  <sheetFormatPr defaultColWidth="11.421875" defaultRowHeight="12.75"/>
  <cols>
    <col min="1" max="1" width="63.28125" style="1" customWidth="1"/>
    <col min="2" max="2" width="33.00390625" style="1" customWidth="1"/>
    <col min="3" max="3" width="31.28125" style="144" customWidth="1"/>
    <col min="4" max="4" width="19.8515625" style="11" customWidth="1"/>
    <col min="5" max="5" width="28.7109375" style="12" customWidth="1"/>
    <col min="6" max="6" width="19.421875" style="13" customWidth="1"/>
    <col min="7" max="7" width="26.140625" style="12" customWidth="1"/>
    <col min="8" max="8" width="20.00390625" style="5" customWidth="1"/>
    <col min="9" max="9" width="6.421875" style="5" customWidth="1"/>
    <col min="10" max="10" width="6.7109375" style="5" customWidth="1"/>
    <col min="11" max="18" width="5.7109375" style="5" customWidth="1"/>
    <col min="19" max="19" width="6.28125" style="5" customWidth="1"/>
    <col min="20" max="29" width="11.421875" style="1" hidden="1" customWidth="1"/>
    <col min="30" max="16384" width="11.421875" style="1" customWidth="1"/>
  </cols>
  <sheetData>
    <row r="1" spans="1:19" ht="34.5" customHeight="1">
      <c r="A1" s="502"/>
      <c r="B1" s="112"/>
      <c r="C1" s="504" t="s">
        <v>13</v>
      </c>
      <c r="D1" s="505"/>
      <c r="E1" s="505"/>
      <c r="F1" s="505"/>
      <c r="G1" s="505"/>
      <c r="H1" s="505"/>
      <c r="I1" s="505"/>
      <c r="J1" s="505"/>
      <c r="K1" s="505"/>
      <c r="L1" s="508" t="s">
        <v>89</v>
      </c>
      <c r="M1" s="509"/>
      <c r="N1" s="509"/>
      <c r="O1" s="509"/>
      <c r="P1" s="509"/>
      <c r="Q1" s="509"/>
      <c r="R1" s="509"/>
      <c r="S1" s="510"/>
    </row>
    <row r="2" spans="1:19" ht="25.5" customHeight="1">
      <c r="A2" s="503"/>
      <c r="B2" s="153"/>
      <c r="C2" s="506"/>
      <c r="D2" s="507"/>
      <c r="E2" s="507"/>
      <c r="F2" s="507"/>
      <c r="G2" s="507"/>
      <c r="H2" s="507"/>
      <c r="I2" s="507"/>
      <c r="J2" s="507"/>
      <c r="K2" s="507"/>
      <c r="L2" s="511" t="s">
        <v>49</v>
      </c>
      <c r="M2" s="512"/>
      <c r="N2" s="512"/>
      <c r="O2" s="512"/>
      <c r="P2" s="512"/>
      <c r="Q2" s="512"/>
      <c r="R2" s="512"/>
      <c r="S2" s="513"/>
    </row>
    <row r="3" spans="1:19" ht="19.5" customHeight="1">
      <c r="A3" s="503"/>
      <c r="B3" s="153"/>
      <c r="C3" s="514" t="s">
        <v>48</v>
      </c>
      <c r="D3" s="515"/>
      <c r="E3" s="515"/>
      <c r="F3" s="515"/>
      <c r="G3" s="515"/>
      <c r="H3" s="515"/>
      <c r="I3" s="515"/>
      <c r="J3" s="515"/>
      <c r="K3" s="516"/>
      <c r="L3" s="520" t="s">
        <v>50</v>
      </c>
      <c r="M3" s="520"/>
      <c r="N3" s="520"/>
      <c r="O3" s="520"/>
      <c r="P3" s="461" t="s">
        <v>62</v>
      </c>
      <c r="Q3" s="461"/>
      <c r="R3" s="461"/>
      <c r="S3" s="521"/>
    </row>
    <row r="4" spans="1:19" ht="21.75" customHeight="1" thickBot="1">
      <c r="A4" s="503"/>
      <c r="B4" s="153"/>
      <c r="C4" s="517"/>
      <c r="D4" s="518"/>
      <c r="E4" s="518"/>
      <c r="F4" s="518"/>
      <c r="G4" s="518"/>
      <c r="H4" s="518"/>
      <c r="I4" s="518"/>
      <c r="J4" s="518"/>
      <c r="K4" s="519"/>
      <c r="L4" s="522" t="s">
        <v>151</v>
      </c>
      <c r="M4" s="523"/>
      <c r="N4" s="523"/>
      <c r="O4" s="524"/>
      <c r="P4" s="525">
        <v>44015</v>
      </c>
      <c r="Q4" s="526"/>
      <c r="R4" s="526"/>
      <c r="S4" s="527"/>
    </row>
    <row r="5" spans="1:19" ht="12.75" customHeight="1">
      <c r="A5" s="489" t="s">
        <v>51</v>
      </c>
      <c r="B5" s="490"/>
      <c r="C5" s="491"/>
      <c r="D5" s="491"/>
      <c r="E5" s="491"/>
      <c r="F5" s="491"/>
      <c r="G5" s="491"/>
      <c r="H5" s="491"/>
      <c r="I5" s="491"/>
      <c r="J5" s="491"/>
      <c r="K5" s="491"/>
      <c r="L5" s="491"/>
      <c r="M5" s="491"/>
      <c r="N5" s="491"/>
      <c r="O5" s="491"/>
      <c r="P5" s="491"/>
      <c r="Q5" s="491"/>
      <c r="R5" s="491"/>
      <c r="S5" s="492"/>
    </row>
    <row r="6" spans="1:19" ht="12.75" customHeight="1" thickBot="1">
      <c r="A6" s="493"/>
      <c r="B6" s="494"/>
      <c r="C6" s="495"/>
      <c r="D6" s="495"/>
      <c r="E6" s="495"/>
      <c r="F6" s="495"/>
      <c r="G6" s="495"/>
      <c r="H6" s="495"/>
      <c r="I6" s="495"/>
      <c r="J6" s="495"/>
      <c r="K6" s="495"/>
      <c r="L6" s="495"/>
      <c r="M6" s="495"/>
      <c r="N6" s="495"/>
      <c r="O6" s="495"/>
      <c r="P6" s="495"/>
      <c r="Q6" s="495"/>
      <c r="R6" s="495"/>
      <c r="S6" s="496"/>
    </row>
    <row r="7" spans="1:19" ht="18" customHeight="1">
      <c r="A7" s="497" t="s">
        <v>185</v>
      </c>
      <c r="B7" s="497"/>
      <c r="C7" s="497"/>
      <c r="D7" s="497"/>
      <c r="E7" s="497"/>
      <c r="F7" s="497"/>
      <c r="G7" s="497"/>
      <c r="H7" s="497"/>
      <c r="I7" s="497"/>
      <c r="J7" s="497"/>
      <c r="K7" s="497"/>
      <c r="L7" s="497"/>
      <c r="M7" s="497"/>
      <c r="N7" s="497"/>
      <c r="O7" s="497"/>
      <c r="P7" s="497"/>
      <c r="Q7" s="497"/>
      <c r="R7" s="497"/>
      <c r="S7" s="497"/>
    </row>
    <row r="8" spans="1:19" ht="13.5" thickBot="1">
      <c r="A8" s="497"/>
      <c r="B8" s="497"/>
      <c r="C8" s="497"/>
      <c r="D8" s="497"/>
      <c r="E8" s="497"/>
      <c r="F8" s="497"/>
      <c r="G8" s="497"/>
      <c r="H8" s="497"/>
      <c r="I8" s="497"/>
      <c r="J8" s="497"/>
      <c r="K8" s="497"/>
      <c r="L8" s="497"/>
      <c r="M8" s="497"/>
      <c r="N8" s="497"/>
      <c r="O8" s="497"/>
      <c r="P8" s="497"/>
      <c r="Q8" s="497"/>
      <c r="R8" s="497"/>
      <c r="S8" s="497"/>
    </row>
    <row r="9" spans="1:19" s="44" customFormat="1" ht="18" customHeight="1">
      <c r="A9" s="498" t="s">
        <v>82</v>
      </c>
      <c r="B9" s="499"/>
      <c r="C9" s="499"/>
      <c r="D9" s="499"/>
      <c r="E9" s="499"/>
      <c r="F9" s="499"/>
      <c r="G9" s="499"/>
      <c r="H9" s="45"/>
      <c r="I9" s="45"/>
      <c r="J9" s="45"/>
      <c r="K9" s="45"/>
      <c r="L9" s="45"/>
      <c r="M9" s="45"/>
      <c r="N9" s="45"/>
      <c r="O9" s="45"/>
      <c r="P9" s="45"/>
      <c r="Q9" s="45"/>
      <c r="R9" s="45"/>
      <c r="S9" s="46"/>
    </row>
    <row r="10" spans="1:19" ht="12.75" customHeight="1">
      <c r="A10" s="500" t="s">
        <v>79</v>
      </c>
      <c r="B10" s="501"/>
      <c r="C10" s="501"/>
      <c r="D10" s="429" t="s">
        <v>78</v>
      </c>
      <c r="E10" s="429" t="s">
        <v>75</v>
      </c>
      <c r="F10" s="447" t="s">
        <v>16</v>
      </c>
      <c r="G10" s="447" t="s">
        <v>76</v>
      </c>
      <c r="H10" s="154"/>
      <c r="I10" s="154"/>
      <c r="J10" s="154"/>
      <c r="K10" s="154"/>
      <c r="L10" s="154"/>
      <c r="M10" s="154"/>
      <c r="N10" s="154"/>
      <c r="O10" s="154"/>
      <c r="P10" s="154"/>
      <c r="Q10" s="154"/>
      <c r="R10" s="154"/>
      <c r="S10" s="72"/>
    </row>
    <row r="11" spans="1:19" ht="12.75">
      <c r="A11" s="426"/>
      <c r="B11" s="427"/>
      <c r="C11" s="427"/>
      <c r="D11" s="429"/>
      <c r="E11" s="429"/>
      <c r="F11" s="447"/>
      <c r="G11" s="447"/>
      <c r="H11" s="155"/>
      <c r="I11" s="155"/>
      <c r="J11" s="155"/>
      <c r="K11" s="155"/>
      <c r="L11" s="155"/>
      <c r="M11" s="155"/>
      <c r="N11" s="155"/>
      <c r="O11" s="155"/>
      <c r="P11" s="155"/>
      <c r="Q11" s="155"/>
      <c r="R11" s="155"/>
      <c r="S11" s="73"/>
    </row>
    <row r="12" spans="1:19" ht="12.75">
      <c r="A12" s="414" t="s">
        <v>77</v>
      </c>
      <c r="B12" s="415"/>
      <c r="C12" s="416"/>
      <c r="D12" s="47"/>
      <c r="E12" s="280"/>
      <c r="F12" s="281"/>
      <c r="G12" s="281"/>
      <c r="H12" s="155"/>
      <c r="I12" s="155"/>
      <c r="J12" s="155"/>
      <c r="K12" s="155"/>
      <c r="L12" s="155"/>
      <c r="M12" s="155"/>
      <c r="N12" s="155"/>
      <c r="O12" s="155"/>
      <c r="P12" s="155"/>
      <c r="Q12" s="155"/>
      <c r="R12" s="155"/>
      <c r="S12" s="73"/>
    </row>
    <row r="13" spans="1:19" ht="12.75">
      <c r="A13" s="414" t="s">
        <v>71</v>
      </c>
      <c r="B13" s="415"/>
      <c r="C13" s="415"/>
      <c r="D13" s="134"/>
      <c r="E13" s="134"/>
      <c r="F13" s="134"/>
      <c r="G13" s="135"/>
      <c r="H13" s="71"/>
      <c r="I13" s="71"/>
      <c r="J13" s="71"/>
      <c r="K13" s="71"/>
      <c r="L13" s="71"/>
      <c r="M13" s="71"/>
      <c r="N13" s="71"/>
      <c r="O13" s="71"/>
      <c r="P13" s="71"/>
      <c r="Q13" s="71"/>
      <c r="R13" s="71"/>
      <c r="S13" s="74"/>
    </row>
    <row r="14" spans="1:19" ht="12.75">
      <c r="A14" s="414" t="s">
        <v>72</v>
      </c>
      <c r="B14" s="415"/>
      <c r="C14" s="415"/>
      <c r="D14" s="134"/>
      <c r="E14" s="134"/>
      <c r="F14" s="134"/>
      <c r="G14" s="135"/>
      <c r="H14" s="71"/>
      <c r="I14" s="71"/>
      <c r="J14" s="71"/>
      <c r="K14" s="71"/>
      <c r="L14" s="71"/>
      <c r="M14" s="71"/>
      <c r="N14" s="71"/>
      <c r="O14" s="71"/>
      <c r="P14" s="71"/>
      <c r="Q14" s="71"/>
      <c r="R14" s="71"/>
      <c r="S14" s="74"/>
    </row>
    <row r="15" spans="1:19" ht="12.75">
      <c r="A15" s="414" t="s">
        <v>73</v>
      </c>
      <c r="B15" s="415"/>
      <c r="C15" s="415"/>
      <c r="D15" s="48"/>
      <c r="E15" s="49"/>
      <c r="F15" s="48"/>
      <c r="G15" s="49"/>
      <c r="H15" s="71"/>
      <c r="I15" s="71"/>
      <c r="J15" s="71"/>
      <c r="K15" s="71"/>
      <c r="L15" s="71"/>
      <c r="M15" s="71"/>
      <c r="N15" s="71"/>
      <c r="O15" s="71"/>
      <c r="P15" s="71"/>
      <c r="Q15" s="71"/>
      <c r="R15" s="71"/>
      <c r="S15" s="74"/>
    </row>
    <row r="16" spans="1:19" ht="12.75">
      <c r="A16" s="414" t="s">
        <v>74</v>
      </c>
      <c r="B16" s="415"/>
      <c r="C16" s="415"/>
      <c r="D16" s="48"/>
      <c r="E16" s="49"/>
      <c r="F16" s="48"/>
      <c r="G16" s="49"/>
      <c r="H16" s="71"/>
      <c r="I16" s="71"/>
      <c r="J16" s="71"/>
      <c r="K16" s="71"/>
      <c r="L16" s="71"/>
      <c r="M16" s="71"/>
      <c r="N16" s="71"/>
      <c r="O16" s="71"/>
      <c r="P16" s="71"/>
      <c r="Q16" s="71"/>
      <c r="R16" s="71"/>
      <c r="S16" s="74"/>
    </row>
    <row r="17" spans="1:19" ht="13.5" thickBot="1">
      <c r="A17" s="417" t="s">
        <v>28</v>
      </c>
      <c r="B17" s="418"/>
      <c r="C17" s="418"/>
      <c r="D17" s="418"/>
      <c r="E17" s="418"/>
      <c r="F17" s="419"/>
      <c r="G17" s="120">
        <f>SUM(G12:G16)</f>
        <v>0</v>
      </c>
      <c r="H17" s="75"/>
      <c r="I17" s="75"/>
      <c r="J17" s="75"/>
      <c r="K17" s="75"/>
      <c r="L17" s="75"/>
      <c r="M17" s="75"/>
      <c r="N17" s="75"/>
      <c r="O17" s="75"/>
      <c r="P17" s="75"/>
      <c r="Q17" s="75"/>
      <c r="R17" s="75"/>
      <c r="S17" s="76"/>
    </row>
    <row r="18" spans="1:19" ht="18.75" customHeight="1">
      <c r="A18" s="486" t="s">
        <v>150</v>
      </c>
      <c r="B18" s="487"/>
      <c r="C18" s="487"/>
      <c r="D18" s="487"/>
      <c r="E18" s="487"/>
      <c r="F18" s="487"/>
      <c r="G18" s="487"/>
      <c r="H18" s="50"/>
      <c r="I18" s="50"/>
      <c r="J18" s="50"/>
      <c r="K18" s="50"/>
      <c r="L18" s="50"/>
      <c r="M18" s="50"/>
      <c r="N18" s="50"/>
      <c r="O18" s="50"/>
      <c r="P18" s="50"/>
      <c r="Q18" s="50"/>
      <c r="R18" s="50"/>
      <c r="S18" s="51"/>
    </row>
    <row r="19" spans="1:19" s="7" customFormat="1" ht="11.25" customHeight="1">
      <c r="A19" s="488" t="s">
        <v>148</v>
      </c>
      <c r="B19" s="429" t="s">
        <v>15</v>
      </c>
      <c r="C19" s="429" t="s">
        <v>149</v>
      </c>
      <c r="D19" s="447" t="s">
        <v>16</v>
      </c>
      <c r="E19" s="447" t="s">
        <v>17</v>
      </c>
      <c r="F19" s="429" t="s">
        <v>18</v>
      </c>
      <c r="G19" s="447" t="s">
        <v>19</v>
      </c>
      <c r="H19" s="480" t="s">
        <v>20</v>
      </c>
      <c r="I19" s="481"/>
      <c r="J19" s="481"/>
      <c r="K19" s="481"/>
      <c r="L19" s="481"/>
      <c r="M19" s="481"/>
      <c r="N19" s="481"/>
      <c r="O19" s="481"/>
      <c r="P19" s="481"/>
      <c r="Q19" s="481"/>
      <c r="R19" s="481"/>
      <c r="S19" s="482"/>
    </row>
    <row r="20" spans="1:19" s="8" customFormat="1" ht="8.25">
      <c r="A20" s="488"/>
      <c r="B20" s="429"/>
      <c r="C20" s="429"/>
      <c r="D20" s="447"/>
      <c r="E20" s="447"/>
      <c r="F20" s="429"/>
      <c r="G20" s="447"/>
      <c r="H20" s="52" t="s">
        <v>21</v>
      </c>
      <c r="I20" s="52" t="s">
        <v>56</v>
      </c>
      <c r="J20" s="52" t="s">
        <v>22</v>
      </c>
      <c r="K20" s="52" t="s">
        <v>23</v>
      </c>
      <c r="L20" s="52" t="s">
        <v>24</v>
      </c>
      <c r="M20" s="52" t="s">
        <v>25</v>
      </c>
      <c r="N20" s="52" t="s">
        <v>26</v>
      </c>
      <c r="O20" s="52" t="s">
        <v>27</v>
      </c>
      <c r="P20" s="52" t="s">
        <v>52</v>
      </c>
      <c r="Q20" s="52" t="s">
        <v>53</v>
      </c>
      <c r="R20" s="52" t="s">
        <v>54</v>
      </c>
      <c r="S20" s="53" t="s">
        <v>55</v>
      </c>
    </row>
    <row r="21" spans="1:30" s="8" customFormat="1" ht="65.25" customHeight="1">
      <c r="A21" s="164" t="s">
        <v>263</v>
      </c>
      <c r="B21" s="213" t="s">
        <v>281</v>
      </c>
      <c r="C21" s="100" t="s">
        <v>264</v>
      </c>
      <c r="D21" s="283">
        <v>1</v>
      </c>
      <c r="E21" s="214">
        <v>1871750</v>
      </c>
      <c r="F21" s="283">
        <v>8</v>
      </c>
      <c r="G21" s="215">
        <f aca="true" t="shared" si="0" ref="G21:G40">(D21*E21*F21)*1.004</f>
        <v>15033896</v>
      </c>
      <c r="H21" s="190"/>
      <c r="I21" s="206"/>
      <c r="J21" s="206"/>
      <c r="K21" s="206"/>
      <c r="L21" s="206"/>
      <c r="M21" s="206"/>
      <c r="N21" s="206"/>
      <c r="O21" s="206"/>
      <c r="P21" s="206"/>
      <c r="Q21" s="206"/>
      <c r="R21" s="206"/>
      <c r="S21" s="207"/>
      <c r="AD21" s="8">
        <v>0</v>
      </c>
    </row>
    <row r="22" spans="1:19" s="8" customFormat="1" ht="65.25" customHeight="1">
      <c r="A22" s="164" t="s">
        <v>265</v>
      </c>
      <c r="B22" s="213" t="s">
        <v>287</v>
      </c>
      <c r="C22" s="100" t="s">
        <v>264</v>
      </c>
      <c r="D22" s="283">
        <v>1</v>
      </c>
      <c r="E22" s="214">
        <v>1871750</v>
      </c>
      <c r="F22" s="283">
        <v>6</v>
      </c>
      <c r="G22" s="215">
        <f t="shared" si="0"/>
        <v>11275422</v>
      </c>
      <c r="H22" s="190"/>
      <c r="I22" s="206"/>
      <c r="J22" s="206"/>
      <c r="K22" s="206"/>
      <c r="L22" s="206"/>
      <c r="M22" s="206"/>
      <c r="N22" s="206"/>
      <c r="O22" s="206"/>
      <c r="P22" s="206"/>
      <c r="Q22" s="206"/>
      <c r="R22" s="206"/>
      <c r="S22" s="207"/>
    </row>
    <row r="23" spans="1:19" s="8" customFormat="1" ht="65.25" customHeight="1">
      <c r="A23" s="164" t="s">
        <v>245</v>
      </c>
      <c r="B23" s="213" t="s">
        <v>288</v>
      </c>
      <c r="C23" s="100" t="s">
        <v>246</v>
      </c>
      <c r="D23" s="283">
        <v>1</v>
      </c>
      <c r="E23" s="216">
        <v>2145350</v>
      </c>
      <c r="F23" s="283">
        <v>5.5</v>
      </c>
      <c r="G23" s="215">
        <f>(D23*E23*F23)*1.004</f>
        <v>11846622.7</v>
      </c>
      <c r="H23" s="190"/>
      <c r="I23" s="206"/>
      <c r="J23" s="206"/>
      <c r="K23" s="206"/>
      <c r="L23" s="206"/>
      <c r="M23" s="206"/>
      <c r="N23" s="206"/>
      <c r="O23" s="206"/>
      <c r="P23" s="206"/>
      <c r="Q23" s="206"/>
      <c r="R23" s="206"/>
      <c r="S23" s="207"/>
    </row>
    <row r="24" spans="1:19" s="8" customFormat="1" ht="65.25" customHeight="1">
      <c r="A24" s="164" t="s">
        <v>245</v>
      </c>
      <c r="B24" s="213" t="s">
        <v>289</v>
      </c>
      <c r="C24" s="100" t="s">
        <v>246</v>
      </c>
      <c r="D24" s="283">
        <v>1</v>
      </c>
      <c r="E24" s="216">
        <v>2145350</v>
      </c>
      <c r="F24" s="283">
        <v>6.5</v>
      </c>
      <c r="G24" s="215">
        <f t="shared" si="0"/>
        <v>14000554.1</v>
      </c>
      <c r="H24" s="190"/>
      <c r="I24" s="206"/>
      <c r="J24" s="206"/>
      <c r="K24" s="206"/>
      <c r="L24" s="206"/>
      <c r="M24" s="206"/>
      <c r="N24" s="206"/>
      <c r="O24" s="206"/>
      <c r="P24" s="206"/>
      <c r="Q24" s="206"/>
      <c r="R24" s="206"/>
      <c r="S24" s="207"/>
    </row>
    <row r="25" spans="1:30" s="144" customFormat="1" ht="87" customHeight="1">
      <c r="A25" s="164" t="s">
        <v>245</v>
      </c>
      <c r="B25" s="213" t="s">
        <v>266</v>
      </c>
      <c r="C25" s="100" t="s">
        <v>246</v>
      </c>
      <c r="D25" s="283">
        <v>1</v>
      </c>
      <c r="E25" s="216">
        <v>2145350</v>
      </c>
      <c r="F25" s="283">
        <v>7.5</v>
      </c>
      <c r="G25" s="215">
        <f t="shared" si="0"/>
        <v>16154485.5</v>
      </c>
      <c r="H25" s="217"/>
      <c r="I25" s="208"/>
      <c r="J25" s="208"/>
      <c r="K25" s="208"/>
      <c r="L25" s="208"/>
      <c r="M25" s="208"/>
      <c r="N25" s="208"/>
      <c r="O25" s="208"/>
      <c r="P25" s="208"/>
      <c r="Q25" s="208"/>
      <c r="R25" s="208"/>
      <c r="S25" s="209"/>
      <c r="AD25" s="144">
        <v>0</v>
      </c>
    </row>
    <row r="26" spans="1:19" s="144" customFormat="1" ht="87" customHeight="1">
      <c r="A26" s="164" t="s">
        <v>247</v>
      </c>
      <c r="B26" s="213" t="s">
        <v>267</v>
      </c>
      <c r="C26" s="156" t="s">
        <v>248</v>
      </c>
      <c r="D26" s="283">
        <v>1</v>
      </c>
      <c r="E26" s="216">
        <v>2735950</v>
      </c>
      <c r="F26" s="283">
        <v>8</v>
      </c>
      <c r="G26" s="215">
        <f t="shared" si="0"/>
        <v>21975150.4</v>
      </c>
      <c r="H26" s="217"/>
      <c r="I26" s="208"/>
      <c r="J26" s="208"/>
      <c r="K26" s="208"/>
      <c r="L26" s="208"/>
      <c r="M26" s="208"/>
      <c r="N26" s="208"/>
      <c r="O26" s="208"/>
      <c r="P26" s="208"/>
      <c r="Q26" s="208"/>
      <c r="R26" s="208"/>
      <c r="S26" s="209"/>
    </row>
    <row r="27" spans="1:30" s="144" customFormat="1" ht="66" customHeight="1">
      <c r="A27" s="164" t="s">
        <v>249</v>
      </c>
      <c r="B27" s="213" t="s">
        <v>268</v>
      </c>
      <c r="C27" s="156" t="s">
        <v>248</v>
      </c>
      <c r="D27" s="283">
        <v>1</v>
      </c>
      <c r="E27" s="216">
        <v>2735950</v>
      </c>
      <c r="F27" s="283">
        <v>8</v>
      </c>
      <c r="G27" s="215">
        <f t="shared" si="0"/>
        <v>21975150.4</v>
      </c>
      <c r="H27" s="217"/>
      <c r="I27" s="208"/>
      <c r="J27" s="208"/>
      <c r="K27" s="208"/>
      <c r="L27" s="208"/>
      <c r="M27" s="208"/>
      <c r="N27" s="208"/>
      <c r="O27" s="208"/>
      <c r="P27" s="208"/>
      <c r="Q27" s="208"/>
      <c r="R27" s="208"/>
      <c r="S27" s="209"/>
      <c r="AD27" s="144" t="s">
        <v>250</v>
      </c>
    </row>
    <row r="28" spans="1:19" s="144" customFormat="1" ht="66" customHeight="1">
      <c r="A28" s="164" t="s">
        <v>269</v>
      </c>
      <c r="B28" s="213" t="s">
        <v>270</v>
      </c>
      <c r="C28" s="100" t="s">
        <v>251</v>
      </c>
      <c r="D28" s="157">
        <v>1</v>
      </c>
      <c r="E28" s="218">
        <v>3085950</v>
      </c>
      <c r="F28" s="283">
        <v>8</v>
      </c>
      <c r="G28" s="215">
        <f t="shared" si="0"/>
        <v>24786350.4</v>
      </c>
      <c r="H28" s="217"/>
      <c r="I28" s="208"/>
      <c r="J28" s="208"/>
      <c r="K28" s="208"/>
      <c r="L28" s="208"/>
      <c r="M28" s="208"/>
      <c r="N28" s="208"/>
      <c r="O28" s="208"/>
      <c r="P28" s="208"/>
      <c r="Q28" s="208"/>
      <c r="R28" s="208"/>
      <c r="S28" s="209"/>
    </row>
    <row r="29" spans="1:19" s="144" customFormat="1" ht="70.5" customHeight="1">
      <c r="A29" s="164" t="s">
        <v>252</v>
      </c>
      <c r="B29" s="213" t="s">
        <v>282</v>
      </c>
      <c r="C29" s="100" t="s">
        <v>251</v>
      </c>
      <c r="D29" s="157">
        <v>1</v>
      </c>
      <c r="E29" s="218">
        <v>3435950</v>
      </c>
      <c r="F29" s="283">
        <v>7.5</v>
      </c>
      <c r="G29" s="215">
        <f t="shared" si="0"/>
        <v>25872703.5</v>
      </c>
      <c r="H29" s="217"/>
      <c r="I29" s="208"/>
      <c r="J29" s="208"/>
      <c r="K29" s="208"/>
      <c r="L29" s="208"/>
      <c r="M29" s="208"/>
      <c r="N29" s="208"/>
      <c r="O29" s="208"/>
      <c r="P29" s="208"/>
      <c r="Q29" s="208"/>
      <c r="R29" s="208"/>
      <c r="S29" s="209"/>
    </row>
    <row r="30" spans="1:19" s="144" customFormat="1" ht="70.5" customHeight="1">
      <c r="A30" s="164" t="s">
        <v>253</v>
      </c>
      <c r="B30" s="220" t="s">
        <v>283</v>
      </c>
      <c r="C30" s="100" t="s">
        <v>251</v>
      </c>
      <c r="D30" s="157">
        <v>1</v>
      </c>
      <c r="E30" s="218">
        <v>3435950</v>
      </c>
      <c r="F30" s="283">
        <v>8</v>
      </c>
      <c r="G30" s="215">
        <f t="shared" si="0"/>
        <v>27597550.4</v>
      </c>
      <c r="H30" s="217"/>
      <c r="I30" s="208"/>
      <c r="J30" s="208"/>
      <c r="K30" s="208"/>
      <c r="L30" s="208"/>
      <c r="M30" s="208"/>
      <c r="N30" s="208"/>
      <c r="O30" s="208"/>
      <c r="P30" s="208"/>
      <c r="Q30" s="208"/>
      <c r="R30" s="208"/>
      <c r="S30" s="210"/>
    </row>
    <row r="31" spans="1:19" s="144" customFormat="1" ht="70.5" customHeight="1">
      <c r="A31" s="164" t="s">
        <v>271</v>
      </c>
      <c r="B31" s="213" t="s">
        <v>273</v>
      </c>
      <c r="C31" s="100" t="s">
        <v>279</v>
      </c>
      <c r="D31" s="157">
        <v>1</v>
      </c>
      <c r="E31" s="218">
        <v>3455800</v>
      </c>
      <c r="F31" s="283">
        <v>8</v>
      </c>
      <c r="G31" s="215">
        <f t="shared" si="0"/>
        <v>27756985.6</v>
      </c>
      <c r="H31" s="217"/>
      <c r="I31" s="208"/>
      <c r="J31" s="208"/>
      <c r="K31" s="208"/>
      <c r="L31" s="208"/>
      <c r="M31" s="208"/>
      <c r="N31" s="208"/>
      <c r="O31" s="208"/>
      <c r="P31" s="208"/>
      <c r="Q31" s="208"/>
      <c r="R31" s="208"/>
      <c r="S31" s="210"/>
    </row>
    <row r="32" spans="1:19" s="144" customFormat="1" ht="70.5" customHeight="1">
      <c r="A32" s="164" t="s">
        <v>272</v>
      </c>
      <c r="B32" s="213" t="s">
        <v>274</v>
      </c>
      <c r="C32" s="100" t="s">
        <v>279</v>
      </c>
      <c r="D32" s="157">
        <v>1</v>
      </c>
      <c r="E32" s="218">
        <v>3455800</v>
      </c>
      <c r="F32" s="283">
        <v>7.5</v>
      </c>
      <c r="G32" s="215">
        <f t="shared" si="0"/>
        <v>26022174</v>
      </c>
      <c r="H32" s="217"/>
      <c r="I32" s="208"/>
      <c r="J32" s="208"/>
      <c r="K32" s="208"/>
      <c r="L32" s="208"/>
      <c r="M32" s="208"/>
      <c r="N32" s="208"/>
      <c r="O32" s="208"/>
      <c r="P32" s="208"/>
      <c r="Q32" s="208"/>
      <c r="R32" s="208"/>
      <c r="S32" s="210"/>
    </row>
    <row r="33" spans="1:19" s="144" customFormat="1" ht="70.5" customHeight="1">
      <c r="A33" s="164" t="s">
        <v>275</v>
      </c>
      <c r="B33" s="213" t="s">
        <v>277</v>
      </c>
      <c r="C33" s="100" t="s">
        <v>279</v>
      </c>
      <c r="D33" s="157">
        <v>1</v>
      </c>
      <c r="E33" s="218">
        <v>3455800</v>
      </c>
      <c r="F33" s="283">
        <v>7.5</v>
      </c>
      <c r="G33" s="215">
        <f t="shared" si="0"/>
        <v>26022174</v>
      </c>
      <c r="H33" s="217"/>
      <c r="I33" s="208"/>
      <c r="J33" s="208"/>
      <c r="K33" s="208"/>
      <c r="L33" s="208"/>
      <c r="M33" s="208"/>
      <c r="N33" s="208"/>
      <c r="O33" s="208"/>
      <c r="P33" s="208"/>
      <c r="Q33" s="208"/>
      <c r="R33" s="208"/>
      <c r="S33" s="210"/>
    </row>
    <row r="34" spans="1:19" s="144" customFormat="1" ht="70.5" customHeight="1">
      <c r="A34" s="164" t="s">
        <v>276</v>
      </c>
      <c r="B34" s="220" t="s">
        <v>284</v>
      </c>
      <c r="C34" s="100" t="s">
        <v>279</v>
      </c>
      <c r="D34" s="157">
        <v>1</v>
      </c>
      <c r="E34" s="218">
        <v>3455800</v>
      </c>
      <c r="F34" s="283">
        <v>7.5</v>
      </c>
      <c r="G34" s="215">
        <f t="shared" si="0"/>
        <v>26022174</v>
      </c>
      <c r="H34" s="217"/>
      <c r="I34" s="208"/>
      <c r="J34" s="208"/>
      <c r="K34" s="208"/>
      <c r="L34" s="208"/>
      <c r="M34" s="208"/>
      <c r="N34" s="208"/>
      <c r="O34" s="208"/>
      <c r="P34" s="208"/>
      <c r="Q34" s="208"/>
      <c r="R34" s="208"/>
      <c r="S34" s="210"/>
    </row>
    <row r="35" spans="1:19" s="144" customFormat="1" ht="90" customHeight="1">
      <c r="A35" s="164" t="s">
        <v>254</v>
      </c>
      <c r="B35" s="213" t="s">
        <v>278</v>
      </c>
      <c r="C35" s="100" t="s">
        <v>255</v>
      </c>
      <c r="D35" s="157">
        <v>1</v>
      </c>
      <c r="E35" s="219">
        <v>4175600</v>
      </c>
      <c r="F35" s="283">
        <v>10</v>
      </c>
      <c r="G35" s="215">
        <f t="shared" si="0"/>
        <v>41923024</v>
      </c>
      <c r="H35" s="217"/>
      <c r="I35" s="208"/>
      <c r="J35" s="208"/>
      <c r="K35" s="208"/>
      <c r="L35" s="208"/>
      <c r="M35" s="208"/>
      <c r="N35" s="208"/>
      <c r="O35" s="208"/>
      <c r="P35" s="208"/>
      <c r="Q35" s="208"/>
      <c r="R35" s="208"/>
      <c r="S35" s="210"/>
    </row>
    <row r="36" spans="1:19" s="144" customFormat="1" ht="86.25" customHeight="1">
      <c r="A36" s="164" t="s">
        <v>256</v>
      </c>
      <c r="B36" s="213" t="s">
        <v>280</v>
      </c>
      <c r="C36" s="100" t="s">
        <v>255</v>
      </c>
      <c r="D36" s="157">
        <v>1</v>
      </c>
      <c r="E36" s="219">
        <v>4175600</v>
      </c>
      <c r="F36" s="283">
        <v>7.5</v>
      </c>
      <c r="G36" s="215">
        <f t="shared" si="0"/>
        <v>31442268</v>
      </c>
      <c r="H36" s="217"/>
      <c r="I36" s="208"/>
      <c r="J36" s="208"/>
      <c r="K36" s="208"/>
      <c r="L36" s="208"/>
      <c r="M36" s="208"/>
      <c r="N36" s="208"/>
      <c r="O36" s="208"/>
      <c r="P36" s="208"/>
      <c r="Q36" s="208"/>
      <c r="R36" s="208"/>
      <c r="S36" s="210"/>
    </row>
    <row r="37" spans="1:19" s="144" customFormat="1" ht="74.25" customHeight="1">
      <c r="A37" s="164" t="s">
        <v>257</v>
      </c>
      <c r="B37" s="220" t="s">
        <v>286</v>
      </c>
      <c r="C37" s="156" t="s">
        <v>248</v>
      </c>
      <c r="D37" s="283">
        <v>1</v>
      </c>
      <c r="E37" s="216">
        <v>2735950</v>
      </c>
      <c r="F37" s="283">
        <v>6.5</v>
      </c>
      <c r="G37" s="215">
        <f t="shared" si="0"/>
        <v>17854809.7</v>
      </c>
      <c r="H37" s="217"/>
      <c r="I37" s="208"/>
      <c r="J37" s="208"/>
      <c r="K37" s="208"/>
      <c r="L37" s="208"/>
      <c r="M37" s="208"/>
      <c r="N37" s="208"/>
      <c r="O37" s="208"/>
      <c r="P37" s="208"/>
      <c r="Q37" s="208"/>
      <c r="R37" s="208"/>
      <c r="S37" s="210"/>
    </row>
    <row r="38" spans="1:19" s="144" customFormat="1" ht="100.5" customHeight="1">
      <c r="A38" s="164" t="s">
        <v>258</v>
      </c>
      <c r="B38" s="220" t="s">
        <v>285</v>
      </c>
      <c r="C38" s="100" t="s">
        <v>259</v>
      </c>
      <c r="D38" s="157">
        <v>1</v>
      </c>
      <c r="E38" s="219">
        <v>3085950</v>
      </c>
      <c r="F38" s="283">
        <v>10</v>
      </c>
      <c r="G38" s="215">
        <f t="shared" si="0"/>
        <v>30982938</v>
      </c>
      <c r="H38" s="217"/>
      <c r="I38" s="208"/>
      <c r="J38" s="208"/>
      <c r="K38" s="208"/>
      <c r="L38" s="208"/>
      <c r="M38" s="208"/>
      <c r="N38" s="208"/>
      <c r="O38" s="208"/>
      <c r="P38" s="208"/>
      <c r="Q38" s="208"/>
      <c r="R38" s="208"/>
      <c r="S38" s="210"/>
    </row>
    <row r="39" spans="1:19" s="144" customFormat="1" ht="100.5" customHeight="1">
      <c r="A39" s="164" t="s">
        <v>260</v>
      </c>
      <c r="B39" s="220" t="s">
        <v>290</v>
      </c>
      <c r="C39" s="100" t="s">
        <v>251</v>
      </c>
      <c r="D39" s="157">
        <v>1</v>
      </c>
      <c r="E39" s="219">
        <v>3435950</v>
      </c>
      <c r="F39" s="283">
        <v>5</v>
      </c>
      <c r="G39" s="215">
        <f t="shared" si="0"/>
        <v>17248469</v>
      </c>
      <c r="H39" s="217"/>
      <c r="I39" s="208"/>
      <c r="J39" s="208"/>
      <c r="K39" s="208"/>
      <c r="L39" s="208"/>
      <c r="M39" s="208"/>
      <c r="N39" s="208"/>
      <c r="O39" s="208"/>
      <c r="P39" s="208"/>
      <c r="Q39" s="208"/>
      <c r="R39" s="208"/>
      <c r="S39" s="210"/>
    </row>
    <row r="40" spans="1:19" s="144" customFormat="1" ht="100.5" customHeight="1">
      <c r="A40" s="164" t="s">
        <v>261</v>
      </c>
      <c r="B40" s="220" t="s">
        <v>291</v>
      </c>
      <c r="C40" s="100" t="s">
        <v>262</v>
      </c>
      <c r="D40" s="157">
        <v>1</v>
      </c>
      <c r="E40" s="219">
        <v>4464400</v>
      </c>
      <c r="F40" s="283">
        <v>7</v>
      </c>
      <c r="G40" s="215">
        <f t="shared" si="0"/>
        <v>31375803.2</v>
      </c>
      <c r="H40" s="217"/>
      <c r="I40" s="208"/>
      <c r="J40" s="208"/>
      <c r="K40" s="208"/>
      <c r="L40" s="208"/>
      <c r="M40" s="208"/>
      <c r="N40" s="208"/>
      <c r="O40" s="208"/>
      <c r="P40" s="208"/>
      <c r="Q40" s="208"/>
      <c r="R40" s="208"/>
      <c r="S40" s="210"/>
    </row>
    <row r="41" spans="1:19" ht="24" thickBot="1">
      <c r="A41" s="417" t="s">
        <v>28</v>
      </c>
      <c r="B41" s="418"/>
      <c r="C41" s="418"/>
      <c r="D41" s="418"/>
      <c r="E41" s="418"/>
      <c r="F41" s="419"/>
      <c r="G41" s="221">
        <f>SUM(G21:G40)</f>
        <v>467168704.9</v>
      </c>
      <c r="H41" s="483"/>
      <c r="I41" s="484"/>
      <c r="J41" s="484"/>
      <c r="K41" s="484"/>
      <c r="L41" s="484"/>
      <c r="M41" s="484"/>
      <c r="N41" s="484"/>
      <c r="O41" s="484"/>
      <c r="P41" s="484"/>
      <c r="Q41" s="484"/>
      <c r="R41" s="484"/>
      <c r="S41" s="485"/>
    </row>
    <row r="42" spans="1:19" ht="18" customHeight="1" thickBot="1">
      <c r="A42" s="486" t="s">
        <v>29</v>
      </c>
      <c r="B42" s="487"/>
      <c r="C42" s="487"/>
      <c r="D42" s="487"/>
      <c r="E42" s="487"/>
      <c r="F42" s="487"/>
      <c r="G42" s="487"/>
      <c r="H42" s="222"/>
      <c r="I42" s="222"/>
      <c r="J42" s="222"/>
      <c r="K42" s="222"/>
      <c r="L42" s="222"/>
      <c r="M42" s="222"/>
      <c r="N42" s="222"/>
      <c r="O42" s="222"/>
      <c r="P42" s="222"/>
      <c r="Q42" s="222"/>
      <c r="R42" s="222"/>
      <c r="S42" s="223"/>
    </row>
    <row r="43" spans="1:19" s="9" customFormat="1" ht="16.5" customHeight="1">
      <c r="A43" s="466" t="s">
        <v>30</v>
      </c>
      <c r="B43" s="467"/>
      <c r="C43" s="468"/>
      <c r="D43" s="433" t="s">
        <v>31</v>
      </c>
      <c r="E43" s="472" t="s">
        <v>16</v>
      </c>
      <c r="F43" s="432" t="s">
        <v>32</v>
      </c>
      <c r="G43" s="433" t="s">
        <v>19</v>
      </c>
      <c r="H43" s="474" t="s">
        <v>20</v>
      </c>
      <c r="I43" s="475"/>
      <c r="J43" s="475"/>
      <c r="K43" s="475"/>
      <c r="L43" s="475"/>
      <c r="M43" s="475"/>
      <c r="N43" s="475"/>
      <c r="O43" s="475"/>
      <c r="P43" s="475"/>
      <c r="Q43" s="475"/>
      <c r="R43" s="475"/>
      <c r="S43" s="476"/>
    </row>
    <row r="44" spans="1:19" s="7" customFormat="1" ht="14.25" customHeight="1">
      <c r="A44" s="469"/>
      <c r="B44" s="470"/>
      <c r="C44" s="471"/>
      <c r="D44" s="434"/>
      <c r="E44" s="473"/>
      <c r="F44" s="431"/>
      <c r="G44" s="434"/>
      <c r="H44" s="224" t="s">
        <v>21</v>
      </c>
      <c r="I44" s="224" t="s">
        <v>56</v>
      </c>
      <c r="J44" s="224" t="s">
        <v>22</v>
      </c>
      <c r="K44" s="224" t="s">
        <v>23</v>
      </c>
      <c r="L44" s="224" t="s">
        <v>24</v>
      </c>
      <c r="M44" s="224" t="s">
        <v>25</v>
      </c>
      <c r="N44" s="224" t="s">
        <v>26</v>
      </c>
      <c r="O44" s="224" t="s">
        <v>27</v>
      </c>
      <c r="P44" s="224" t="s">
        <v>52</v>
      </c>
      <c r="Q44" s="224" t="s">
        <v>53</v>
      </c>
      <c r="R44" s="224" t="s">
        <v>54</v>
      </c>
      <c r="S44" s="225" t="s">
        <v>55</v>
      </c>
    </row>
    <row r="45" spans="1:19" s="8" customFormat="1" ht="23.25" customHeight="1">
      <c r="A45" s="571" t="s">
        <v>339</v>
      </c>
      <c r="B45" s="572"/>
      <c r="C45" s="573">
        <v>7</v>
      </c>
      <c r="D45" s="574">
        <v>113643958</v>
      </c>
      <c r="E45" s="575">
        <v>1</v>
      </c>
      <c r="F45" s="576"/>
      <c r="G45" s="577">
        <f>D45+E45</f>
        <v>113643959</v>
      </c>
      <c r="H45" s="224"/>
      <c r="I45" s="224"/>
      <c r="J45" s="224"/>
      <c r="K45" s="224"/>
      <c r="L45" s="224"/>
      <c r="M45" s="261"/>
      <c r="N45" s="261"/>
      <c r="O45" s="262"/>
      <c r="P45" s="262"/>
      <c r="Q45" s="262"/>
      <c r="R45" s="262"/>
      <c r="S45" s="262"/>
    </row>
    <row r="46" spans="1:19" s="8" customFormat="1" ht="18" customHeight="1">
      <c r="A46" s="578" t="s">
        <v>182</v>
      </c>
      <c r="B46" s="579"/>
      <c r="C46" s="580"/>
      <c r="D46" s="581"/>
      <c r="E46" s="582"/>
      <c r="F46" s="583"/>
      <c r="G46" s="584">
        <f>G45*0.004</f>
        <v>454575.836</v>
      </c>
      <c r="H46" s="227"/>
      <c r="I46" s="224"/>
      <c r="J46" s="224"/>
      <c r="K46" s="224"/>
      <c r="L46" s="224"/>
      <c r="M46" s="224"/>
      <c r="N46" s="224"/>
      <c r="O46" s="226"/>
      <c r="P46" s="226"/>
      <c r="Q46" s="226"/>
      <c r="R46" s="226"/>
      <c r="S46" s="226"/>
    </row>
    <row r="47" spans="1:19" s="8" customFormat="1" ht="21.75" customHeight="1">
      <c r="A47" s="585" t="s">
        <v>340</v>
      </c>
      <c r="B47" s="586"/>
      <c r="C47" s="587">
        <v>7</v>
      </c>
      <c r="D47" s="574">
        <v>205057350</v>
      </c>
      <c r="E47" s="575">
        <v>1</v>
      </c>
      <c r="F47" s="588"/>
      <c r="G47" s="584">
        <f>D47*E47</f>
        <v>205057350</v>
      </c>
      <c r="H47" s="228"/>
      <c r="I47" s="224"/>
      <c r="J47" s="224"/>
      <c r="K47" s="224"/>
      <c r="L47" s="224"/>
      <c r="M47" s="224"/>
      <c r="N47" s="224"/>
      <c r="O47" s="226"/>
      <c r="P47" s="226"/>
      <c r="Q47" s="226"/>
      <c r="R47" s="226"/>
      <c r="S47" s="226"/>
    </row>
    <row r="48" spans="1:19" s="8" customFormat="1" ht="18" customHeight="1">
      <c r="A48" s="578" t="s">
        <v>182</v>
      </c>
      <c r="B48" s="579"/>
      <c r="C48" s="580"/>
      <c r="D48" s="581"/>
      <c r="E48" s="582"/>
      <c r="F48" s="583"/>
      <c r="G48" s="584">
        <f>G47*0.004</f>
        <v>820229.4</v>
      </c>
      <c r="H48" s="227"/>
      <c r="I48" s="224"/>
      <c r="J48" s="224"/>
      <c r="K48" s="224"/>
      <c r="L48" s="224"/>
      <c r="M48" s="224"/>
      <c r="N48" s="224"/>
      <c r="O48" s="226"/>
      <c r="P48" s="226"/>
      <c r="Q48" s="226"/>
      <c r="R48" s="226"/>
      <c r="S48" s="226"/>
    </row>
    <row r="49" spans="1:19" s="8" customFormat="1" ht="20.25" customHeight="1">
      <c r="A49" s="477"/>
      <c r="B49" s="478"/>
      <c r="C49" s="479"/>
      <c r="D49" s="145"/>
      <c r="E49" s="157"/>
      <c r="F49" s="163"/>
      <c r="G49" s="158">
        <f>F49</f>
        <v>0</v>
      </c>
      <c r="H49" s="224"/>
      <c r="I49" s="224"/>
      <c r="J49" s="224"/>
      <c r="K49" s="224"/>
      <c r="L49" s="224"/>
      <c r="M49" s="224"/>
      <c r="N49" s="224"/>
      <c r="O49" s="226"/>
      <c r="P49" s="226"/>
      <c r="Q49" s="226"/>
      <c r="R49" s="226"/>
      <c r="S49" s="226"/>
    </row>
    <row r="50" spans="2:19" s="8" customFormat="1" ht="12.75" customHeight="1">
      <c r="B50" s="8" t="s">
        <v>212</v>
      </c>
      <c r="D50" s="140"/>
      <c r="E50" s="140"/>
      <c r="F50" s="158"/>
      <c r="G50" s="158">
        <f>G49*0.004</f>
        <v>0</v>
      </c>
      <c r="H50" s="224"/>
      <c r="I50" s="224"/>
      <c r="J50" s="224"/>
      <c r="K50" s="224"/>
      <c r="L50" s="224"/>
      <c r="M50" s="224"/>
      <c r="N50" s="224"/>
      <c r="O50" s="226"/>
      <c r="P50" s="226"/>
      <c r="Q50" s="226"/>
      <c r="R50" s="226"/>
      <c r="S50" s="226"/>
    </row>
    <row r="51" spans="1:19" ht="12.75" customHeight="1" thickBot="1">
      <c r="A51" s="417"/>
      <c r="B51" s="418"/>
      <c r="C51" s="418"/>
      <c r="D51" s="418"/>
      <c r="E51" s="418"/>
      <c r="F51" s="419"/>
      <c r="G51" s="55">
        <f>G45+G46+G47+G48+G49+G50</f>
        <v>319976114.23599994</v>
      </c>
      <c r="H51" s="229"/>
      <c r="I51" s="230"/>
      <c r="J51" s="230"/>
      <c r="K51" s="230"/>
      <c r="L51" s="230"/>
      <c r="M51" s="230"/>
      <c r="N51" s="231"/>
      <c r="O51" s="232"/>
      <c r="P51" s="232"/>
      <c r="Q51" s="232"/>
      <c r="R51" s="232"/>
      <c r="S51" s="233"/>
    </row>
    <row r="52" spans="1:19" ht="18.75" customHeight="1" thickBot="1">
      <c r="A52" s="464"/>
      <c r="B52" s="465"/>
      <c r="C52" s="465"/>
      <c r="D52" s="465"/>
      <c r="E52" s="465"/>
      <c r="F52" s="465"/>
      <c r="G52" s="465"/>
      <c r="H52" s="420"/>
      <c r="I52" s="421"/>
      <c r="J52" s="421"/>
      <c r="K52" s="421"/>
      <c r="L52" s="421"/>
      <c r="M52" s="421"/>
      <c r="N52" s="421"/>
      <c r="O52" s="222"/>
      <c r="P52" s="222"/>
      <c r="Q52" s="222"/>
      <c r="R52" s="222"/>
      <c r="S52" s="223"/>
    </row>
    <row r="53" spans="1:19" ht="12.75">
      <c r="A53" s="56"/>
      <c r="B53" s="113"/>
      <c r="C53" s="141"/>
      <c r="D53" s="57"/>
      <c r="E53" s="58"/>
      <c r="F53" s="59"/>
      <c r="G53" s="58"/>
      <c r="H53" s="234"/>
      <c r="I53" s="234"/>
      <c r="J53" s="234"/>
      <c r="K53" s="234"/>
      <c r="L53" s="234"/>
      <c r="M53" s="234"/>
      <c r="N53" s="234"/>
      <c r="O53" s="234"/>
      <c r="P53" s="234"/>
      <c r="Q53" s="234"/>
      <c r="R53" s="234"/>
      <c r="S53" s="235"/>
    </row>
    <row r="54" spans="1:19" s="7" customFormat="1" ht="15.75" customHeight="1">
      <c r="A54" s="466" t="s">
        <v>30</v>
      </c>
      <c r="B54" s="467"/>
      <c r="C54" s="468"/>
      <c r="D54" s="433" t="s">
        <v>31</v>
      </c>
      <c r="E54" s="472" t="s">
        <v>16</v>
      </c>
      <c r="F54" s="432" t="s">
        <v>32</v>
      </c>
      <c r="G54" s="433" t="s">
        <v>19</v>
      </c>
      <c r="H54" s="474" t="s">
        <v>20</v>
      </c>
      <c r="I54" s="475"/>
      <c r="J54" s="475"/>
      <c r="K54" s="475"/>
      <c r="L54" s="475"/>
      <c r="M54" s="475"/>
      <c r="N54" s="475"/>
      <c r="O54" s="475"/>
      <c r="P54" s="475"/>
      <c r="Q54" s="475"/>
      <c r="R54" s="475"/>
      <c r="S54" s="476"/>
    </row>
    <row r="55" spans="1:19" s="8" customFormat="1" ht="13.5" customHeight="1">
      <c r="A55" s="469"/>
      <c r="B55" s="470"/>
      <c r="C55" s="471"/>
      <c r="D55" s="434"/>
      <c r="E55" s="473"/>
      <c r="F55" s="431"/>
      <c r="G55" s="434"/>
      <c r="H55" s="224" t="s">
        <v>21</v>
      </c>
      <c r="I55" s="224" t="s">
        <v>56</v>
      </c>
      <c r="J55" s="224" t="s">
        <v>22</v>
      </c>
      <c r="K55" s="224" t="s">
        <v>23</v>
      </c>
      <c r="L55" s="224" t="s">
        <v>24</v>
      </c>
      <c r="M55" s="224" t="s">
        <v>25</v>
      </c>
      <c r="N55" s="224" t="s">
        <v>26</v>
      </c>
      <c r="O55" s="224" t="s">
        <v>27</v>
      </c>
      <c r="P55" s="224" t="s">
        <v>52</v>
      </c>
      <c r="Q55" s="224" t="s">
        <v>53</v>
      </c>
      <c r="R55" s="224" t="s">
        <v>54</v>
      </c>
      <c r="S55" s="225" t="s">
        <v>55</v>
      </c>
    </row>
    <row r="56" spans="1:19" ht="12.75">
      <c r="A56" s="460"/>
      <c r="B56" s="415"/>
      <c r="C56" s="416"/>
      <c r="D56" s="54"/>
      <c r="E56" s="49"/>
      <c r="F56" s="159"/>
      <c r="G56" s="49"/>
      <c r="H56" s="226"/>
      <c r="I56" s="226"/>
      <c r="J56" s="226"/>
      <c r="K56" s="226"/>
      <c r="L56" s="226"/>
      <c r="M56" s="226"/>
      <c r="N56" s="226"/>
      <c r="O56" s="226"/>
      <c r="P56" s="226"/>
      <c r="Q56" s="226"/>
      <c r="R56" s="226"/>
      <c r="S56" s="236"/>
    </row>
    <row r="57" spans="1:19" ht="12.75">
      <c r="A57" s="460"/>
      <c r="B57" s="415"/>
      <c r="C57" s="416"/>
      <c r="D57" s="54"/>
      <c r="E57" s="49"/>
      <c r="G57" s="159"/>
      <c r="H57" s="226"/>
      <c r="I57" s="226"/>
      <c r="J57" s="226"/>
      <c r="K57" s="226"/>
      <c r="L57" s="226"/>
      <c r="M57" s="226"/>
      <c r="N57" s="226"/>
      <c r="O57" s="226"/>
      <c r="P57" s="226"/>
      <c r="Q57" s="226"/>
      <c r="R57" s="226"/>
      <c r="S57" s="236"/>
    </row>
    <row r="58" spans="1:19" ht="12.75" customHeight="1">
      <c r="A58" s="461"/>
      <c r="B58" s="462"/>
      <c r="C58" s="463"/>
      <c r="D58" s="54"/>
      <c r="E58" s="49"/>
      <c r="F58" s="159"/>
      <c r="G58" s="49"/>
      <c r="H58" s="226"/>
      <c r="I58" s="226"/>
      <c r="J58" s="226"/>
      <c r="K58" s="226"/>
      <c r="L58" s="226"/>
      <c r="M58" s="226"/>
      <c r="N58" s="226"/>
      <c r="O58" s="226"/>
      <c r="P58" s="226"/>
      <c r="Q58" s="226"/>
      <c r="R58" s="226"/>
      <c r="S58" s="236"/>
    </row>
    <row r="59" spans="1:19" ht="12.75">
      <c r="A59" s="460"/>
      <c r="B59" s="415"/>
      <c r="C59" s="416"/>
      <c r="D59" s="54"/>
      <c r="E59" s="49"/>
      <c r="F59" s="1"/>
      <c r="G59" s="159"/>
      <c r="H59" s="226"/>
      <c r="I59" s="226"/>
      <c r="J59" s="226"/>
      <c r="K59" s="226"/>
      <c r="L59" s="226"/>
      <c r="M59" s="226"/>
      <c r="N59" s="226"/>
      <c r="O59" s="226"/>
      <c r="P59" s="226"/>
      <c r="Q59" s="226"/>
      <c r="R59" s="226"/>
      <c r="S59" s="236"/>
    </row>
    <row r="60" spans="1:19" ht="15.75" customHeight="1">
      <c r="A60" s="461"/>
      <c r="B60" s="462"/>
      <c r="C60" s="462"/>
      <c r="D60" s="54"/>
      <c r="E60" s="49"/>
      <c r="F60" s="159"/>
      <c r="G60" s="49"/>
      <c r="H60" s="237"/>
      <c r="I60" s="238"/>
      <c r="J60" s="238"/>
      <c r="K60" s="238"/>
      <c r="L60" s="238"/>
      <c r="M60" s="238"/>
      <c r="N60" s="238"/>
      <c r="O60" s="238"/>
      <c r="P60" s="238"/>
      <c r="Q60" s="238"/>
      <c r="R60" s="238"/>
      <c r="S60" s="239"/>
    </row>
    <row r="61" spans="1:19" ht="12.75">
      <c r="A61" s="460"/>
      <c r="B61" s="415"/>
      <c r="C61" s="416"/>
      <c r="D61" s="54"/>
      <c r="E61" s="49"/>
      <c r="F61" s="1"/>
      <c r="G61" s="159"/>
      <c r="H61" s="237"/>
      <c r="I61" s="238"/>
      <c r="J61" s="238"/>
      <c r="K61" s="238"/>
      <c r="L61" s="238"/>
      <c r="M61" s="238"/>
      <c r="N61" s="238"/>
      <c r="O61" s="238"/>
      <c r="P61" s="238"/>
      <c r="Q61" s="238"/>
      <c r="R61" s="238"/>
      <c r="S61" s="239"/>
    </row>
    <row r="62" spans="1:19" ht="13.5" thickBot="1">
      <c r="A62" s="417" t="s">
        <v>28</v>
      </c>
      <c r="B62" s="418"/>
      <c r="C62" s="418"/>
      <c r="D62" s="418"/>
      <c r="E62" s="418"/>
      <c r="F62" s="419"/>
      <c r="G62" s="60">
        <f>SUM(G56:G61)</f>
        <v>0</v>
      </c>
      <c r="H62" s="457"/>
      <c r="I62" s="458"/>
      <c r="J62" s="458"/>
      <c r="K62" s="458"/>
      <c r="L62" s="458"/>
      <c r="M62" s="458"/>
      <c r="N62" s="458"/>
      <c r="O62" s="458"/>
      <c r="P62" s="458"/>
      <c r="Q62" s="458"/>
      <c r="R62" s="458"/>
      <c r="S62" s="459"/>
    </row>
    <row r="63" spans="1:19" ht="21" customHeight="1" thickBot="1">
      <c r="A63" s="61" t="s">
        <v>35</v>
      </c>
      <c r="B63" s="114"/>
      <c r="C63" s="142"/>
      <c r="D63" s="62"/>
      <c r="E63" s="63"/>
      <c r="F63" s="64"/>
      <c r="G63" s="63"/>
      <c r="H63" s="222"/>
      <c r="I63" s="222"/>
      <c r="J63" s="222"/>
      <c r="K63" s="222"/>
      <c r="L63" s="222"/>
      <c r="M63" s="222"/>
      <c r="N63" s="222"/>
      <c r="O63" s="222"/>
      <c r="P63" s="222"/>
      <c r="Q63" s="222"/>
      <c r="R63" s="222"/>
      <c r="S63" s="223"/>
    </row>
    <row r="64" spans="1:19" s="7" customFormat="1" ht="16.5" customHeight="1">
      <c r="A64" s="423" t="s">
        <v>14</v>
      </c>
      <c r="B64" s="424"/>
      <c r="C64" s="425"/>
      <c r="D64" s="429" t="s">
        <v>33</v>
      </c>
      <c r="E64" s="430" t="s">
        <v>16</v>
      </c>
      <c r="F64" s="432" t="s">
        <v>32</v>
      </c>
      <c r="G64" s="433" t="s">
        <v>19</v>
      </c>
      <c r="H64" s="435" t="s">
        <v>20</v>
      </c>
      <c r="I64" s="436"/>
      <c r="J64" s="436"/>
      <c r="K64" s="436"/>
      <c r="L64" s="436"/>
      <c r="M64" s="436"/>
      <c r="N64" s="436"/>
      <c r="O64" s="436"/>
      <c r="P64" s="436"/>
      <c r="Q64" s="436"/>
      <c r="R64" s="436"/>
      <c r="S64" s="437"/>
    </row>
    <row r="65" spans="1:19" s="8" customFormat="1" ht="13.5" customHeight="1">
      <c r="A65" s="426"/>
      <c r="B65" s="427"/>
      <c r="C65" s="428"/>
      <c r="D65" s="429"/>
      <c r="E65" s="431"/>
      <c r="F65" s="431"/>
      <c r="G65" s="434"/>
      <c r="H65" s="224" t="s">
        <v>21</v>
      </c>
      <c r="I65" s="224" t="s">
        <v>56</v>
      </c>
      <c r="J65" s="224" t="s">
        <v>22</v>
      </c>
      <c r="K65" s="224" t="s">
        <v>23</v>
      </c>
      <c r="L65" s="224" t="s">
        <v>24</v>
      </c>
      <c r="M65" s="224" t="s">
        <v>25</v>
      </c>
      <c r="N65" s="224" t="s">
        <v>26</v>
      </c>
      <c r="O65" s="224" t="s">
        <v>27</v>
      </c>
      <c r="P65" s="224" t="s">
        <v>52</v>
      </c>
      <c r="Q65" s="224" t="s">
        <v>53</v>
      </c>
      <c r="R65" s="224" t="s">
        <v>54</v>
      </c>
      <c r="S65" s="225" t="s">
        <v>55</v>
      </c>
    </row>
    <row r="66" spans="1:19" ht="12.75">
      <c r="A66" s="448" t="s">
        <v>292</v>
      </c>
      <c r="B66" s="449"/>
      <c r="C66" s="450"/>
      <c r="D66" s="54" t="s">
        <v>221</v>
      </c>
      <c r="E66" s="49">
        <v>1</v>
      </c>
      <c r="F66" s="284">
        <v>30000000</v>
      </c>
      <c r="G66" s="49">
        <f>F66</f>
        <v>30000000</v>
      </c>
      <c r="H66" s="226"/>
      <c r="I66" s="226"/>
      <c r="J66" s="226"/>
      <c r="K66" s="226"/>
      <c r="L66" s="226"/>
      <c r="M66" s="226"/>
      <c r="N66" s="226"/>
      <c r="O66" s="226"/>
      <c r="P66" s="226"/>
      <c r="Q66" s="226"/>
      <c r="R66" s="226"/>
      <c r="S66" s="236"/>
    </row>
    <row r="67" spans="1:19" ht="12.75">
      <c r="A67" s="451"/>
      <c r="B67" s="452"/>
      <c r="C67" s="453"/>
      <c r="D67" s="54"/>
      <c r="E67" s="49"/>
      <c r="F67" s="48"/>
      <c r="G67" s="49"/>
      <c r="H67" s="226"/>
      <c r="I67" s="226"/>
      <c r="J67" s="226"/>
      <c r="K67" s="226"/>
      <c r="L67" s="226"/>
      <c r="M67" s="226"/>
      <c r="N67" s="226"/>
      <c r="O67" s="226"/>
      <c r="P67" s="226"/>
      <c r="Q67" s="226"/>
      <c r="R67" s="226"/>
      <c r="S67" s="236"/>
    </row>
    <row r="68" spans="1:19" ht="12.75">
      <c r="A68" s="451"/>
      <c r="B68" s="452"/>
      <c r="C68" s="453"/>
      <c r="D68" s="54"/>
      <c r="E68" s="49"/>
      <c r="F68" s="139" t="s">
        <v>182</v>
      </c>
      <c r="G68" s="49">
        <f>G66*0.004</f>
        <v>120000</v>
      </c>
      <c r="H68" s="226"/>
      <c r="I68" s="226"/>
      <c r="J68" s="226"/>
      <c r="K68" s="226"/>
      <c r="L68" s="226"/>
      <c r="M68" s="226"/>
      <c r="N68" s="226"/>
      <c r="O68" s="226"/>
      <c r="P68" s="226"/>
      <c r="Q68" s="226"/>
      <c r="R68" s="226"/>
      <c r="S68" s="236"/>
    </row>
    <row r="69" spans="1:19" ht="12.75">
      <c r="A69" s="65"/>
      <c r="B69" s="115"/>
      <c r="C69" s="66"/>
      <c r="D69" s="54"/>
      <c r="E69" s="49"/>
      <c r="F69" s="48"/>
      <c r="G69" s="49"/>
      <c r="H69" s="226"/>
      <c r="I69" s="226"/>
      <c r="J69" s="226"/>
      <c r="K69" s="226"/>
      <c r="L69" s="226"/>
      <c r="M69" s="226"/>
      <c r="N69" s="226"/>
      <c r="O69" s="226"/>
      <c r="P69" s="226"/>
      <c r="Q69" s="226"/>
      <c r="R69" s="226"/>
      <c r="S69" s="236"/>
    </row>
    <row r="70" spans="1:19" ht="13.5" thickBot="1">
      <c r="A70" s="417" t="s">
        <v>28</v>
      </c>
      <c r="B70" s="418"/>
      <c r="C70" s="418"/>
      <c r="D70" s="418"/>
      <c r="E70" s="418"/>
      <c r="F70" s="419"/>
      <c r="G70" s="285">
        <f>SUM(G66:G69)</f>
        <v>30120000</v>
      </c>
      <c r="H70" s="420"/>
      <c r="I70" s="421"/>
      <c r="J70" s="421"/>
      <c r="K70" s="421"/>
      <c r="L70" s="421"/>
      <c r="M70" s="421"/>
      <c r="N70" s="421"/>
      <c r="O70" s="421"/>
      <c r="P70" s="421"/>
      <c r="Q70" s="421"/>
      <c r="R70" s="421"/>
      <c r="S70" s="422"/>
    </row>
    <row r="71" spans="1:19" ht="21.75" customHeight="1" thickBot="1">
      <c r="A71" s="61" t="s">
        <v>36</v>
      </c>
      <c r="B71" s="114"/>
      <c r="C71" s="142"/>
      <c r="D71" s="62"/>
      <c r="E71" s="63"/>
      <c r="F71" s="64"/>
      <c r="G71" s="63"/>
      <c r="H71" s="222"/>
      <c r="I71" s="222"/>
      <c r="J71" s="222"/>
      <c r="K71" s="222"/>
      <c r="L71" s="222"/>
      <c r="M71" s="222"/>
      <c r="N71" s="222"/>
      <c r="O71" s="222"/>
      <c r="P71" s="222"/>
      <c r="Q71" s="222"/>
      <c r="R71" s="222"/>
      <c r="S71" s="223"/>
    </row>
    <row r="72" spans="1:19" s="7" customFormat="1" ht="12.75" customHeight="1">
      <c r="A72" s="423" t="s">
        <v>14</v>
      </c>
      <c r="B72" s="425"/>
      <c r="C72" s="429" t="s">
        <v>37</v>
      </c>
      <c r="D72" s="454" t="s">
        <v>38</v>
      </c>
      <c r="E72" s="456" t="s">
        <v>39</v>
      </c>
      <c r="F72" s="429" t="s">
        <v>40</v>
      </c>
      <c r="G72" s="433" t="s">
        <v>19</v>
      </c>
      <c r="H72" s="435" t="s">
        <v>20</v>
      </c>
      <c r="I72" s="436"/>
      <c r="J72" s="436"/>
      <c r="K72" s="436"/>
      <c r="L72" s="436"/>
      <c r="M72" s="436"/>
      <c r="N72" s="436"/>
      <c r="O72" s="436"/>
      <c r="P72" s="436"/>
      <c r="Q72" s="436"/>
      <c r="R72" s="436"/>
      <c r="S72" s="437"/>
    </row>
    <row r="73" spans="1:19" s="8" customFormat="1" ht="13.5" customHeight="1">
      <c r="A73" s="426"/>
      <c r="B73" s="428"/>
      <c r="C73" s="429"/>
      <c r="D73" s="455"/>
      <c r="E73" s="456"/>
      <c r="F73" s="429"/>
      <c r="G73" s="434"/>
      <c r="H73" s="224" t="s">
        <v>21</v>
      </c>
      <c r="I73" s="224" t="s">
        <v>56</v>
      </c>
      <c r="J73" s="224" t="s">
        <v>22</v>
      </c>
      <c r="K73" s="224" t="s">
        <v>23</v>
      </c>
      <c r="L73" s="224" t="s">
        <v>24</v>
      </c>
      <c r="M73" s="224" t="s">
        <v>25</v>
      </c>
      <c r="N73" s="224" t="s">
        <v>26</v>
      </c>
      <c r="O73" s="224" t="s">
        <v>27</v>
      </c>
      <c r="P73" s="224" t="s">
        <v>52</v>
      </c>
      <c r="Q73" s="224" t="s">
        <v>53</v>
      </c>
      <c r="R73" s="224" t="s">
        <v>54</v>
      </c>
      <c r="S73" s="225" t="s">
        <v>55</v>
      </c>
    </row>
    <row r="74" spans="1:19" s="8" customFormat="1" ht="59.25" customHeight="1">
      <c r="A74" s="438" t="s">
        <v>213</v>
      </c>
      <c r="B74" s="440"/>
      <c r="C74" s="283">
        <v>7</v>
      </c>
      <c r="D74" s="182">
        <v>60000000</v>
      </c>
      <c r="E74" s="282"/>
      <c r="F74" s="280"/>
      <c r="G74" s="187">
        <f>D74+E74</f>
        <v>60000000</v>
      </c>
      <c r="H74" s="267">
        <f>G74+G75</f>
        <v>60240000</v>
      </c>
      <c r="I74" s="197" t="s">
        <v>234</v>
      </c>
      <c r="J74" s="197"/>
      <c r="K74" s="197"/>
      <c r="L74" s="197"/>
      <c r="M74" s="197"/>
      <c r="N74" s="197"/>
      <c r="O74" s="197"/>
      <c r="P74" s="197"/>
      <c r="Q74" s="197"/>
      <c r="R74" s="197"/>
      <c r="S74" s="198"/>
    </row>
    <row r="75" spans="1:19" s="8" customFormat="1" ht="15.75" customHeight="1">
      <c r="A75" s="445" t="s">
        <v>222</v>
      </c>
      <c r="B75" s="446"/>
      <c r="C75" s="283"/>
      <c r="D75" s="240"/>
      <c r="E75" s="282"/>
      <c r="F75" s="280"/>
      <c r="G75" s="187">
        <f>G74*0.004</f>
        <v>240000</v>
      </c>
      <c r="H75" s="224"/>
      <c r="I75" s="224"/>
      <c r="J75" s="224"/>
      <c r="K75" s="224"/>
      <c r="L75" s="224"/>
      <c r="M75" s="224"/>
      <c r="N75" s="224"/>
      <c r="O75" s="224"/>
      <c r="P75" s="224"/>
      <c r="Q75" s="224"/>
      <c r="R75" s="224"/>
      <c r="S75" s="241"/>
    </row>
    <row r="76" spans="1:19" ht="36.75" customHeight="1">
      <c r="A76" s="438" t="s">
        <v>293</v>
      </c>
      <c r="B76" s="440"/>
      <c r="C76" s="283">
        <v>7</v>
      </c>
      <c r="D76" s="182">
        <v>1709262219</v>
      </c>
      <c r="E76" s="49"/>
      <c r="F76" s="48"/>
      <c r="G76" s="187">
        <f>D76+E76</f>
        <v>1709262219</v>
      </c>
      <c r="H76" s="176">
        <f>G76+G77</f>
        <v>1716099267.876</v>
      </c>
      <c r="I76" s="199"/>
      <c r="J76" s="200"/>
      <c r="K76" s="200"/>
      <c r="L76" s="200"/>
      <c r="M76" s="200"/>
      <c r="N76" s="200"/>
      <c r="O76" s="200"/>
      <c r="P76" s="200"/>
      <c r="Q76" s="200"/>
      <c r="R76" s="200"/>
      <c r="S76" s="200"/>
    </row>
    <row r="77" spans="1:19" ht="15.75" customHeight="1">
      <c r="A77" s="445" t="s">
        <v>222</v>
      </c>
      <c r="B77" s="446"/>
      <c r="C77" s="283"/>
      <c r="D77" s="182"/>
      <c r="E77" s="49"/>
      <c r="F77" s="48"/>
      <c r="G77" s="187">
        <f>G76*0.004</f>
        <v>6837048.876</v>
      </c>
      <c r="H77" s="176"/>
      <c r="I77" s="176"/>
      <c r="J77" s="226"/>
      <c r="K77" s="226"/>
      <c r="L77" s="226"/>
      <c r="M77" s="226"/>
      <c r="N77" s="226"/>
      <c r="O77" s="226"/>
      <c r="P77" s="226"/>
      <c r="Q77" s="226"/>
      <c r="R77" s="226"/>
      <c r="S77" s="237"/>
    </row>
    <row r="78" spans="1:19" ht="33" customHeight="1">
      <c r="A78" s="409" t="s">
        <v>215</v>
      </c>
      <c r="B78" s="408"/>
      <c r="C78" s="165">
        <v>11</v>
      </c>
      <c r="D78" s="182">
        <v>335827783.9</v>
      </c>
      <c r="E78" s="49"/>
      <c r="F78" s="184"/>
      <c r="G78" s="187">
        <f>D78+E78</f>
        <v>335827783.9</v>
      </c>
      <c r="H78" s="242">
        <f>G78+G79</f>
        <v>337171095.03559995</v>
      </c>
      <c r="I78" s="201"/>
      <c r="J78" s="200"/>
      <c r="K78" s="200"/>
      <c r="L78" s="200"/>
      <c r="M78" s="200"/>
      <c r="N78" s="200"/>
      <c r="O78" s="200"/>
      <c r="P78" s="200"/>
      <c r="Q78" s="200"/>
      <c r="R78" s="200"/>
      <c r="S78" s="202"/>
    </row>
    <row r="79" spans="1:19" ht="17.25" customHeight="1">
      <c r="A79" s="445" t="s">
        <v>222</v>
      </c>
      <c r="B79" s="446"/>
      <c r="C79" s="185"/>
      <c r="D79" s="185"/>
      <c r="E79" s="268"/>
      <c r="F79" s="185"/>
      <c r="G79" s="187">
        <f>G78*0.004</f>
        <v>1343311.1356</v>
      </c>
      <c r="H79" s="243"/>
      <c r="I79" s="244"/>
      <c r="J79" s="245"/>
      <c r="K79" s="245"/>
      <c r="L79" s="245"/>
      <c r="M79" s="245"/>
      <c r="N79" s="245"/>
      <c r="O79" s="245"/>
      <c r="P79" s="245"/>
      <c r="Q79" s="245"/>
      <c r="R79" s="245"/>
      <c r="S79" s="246"/>
    </row>
    <row r="80" spans="1:19" ht="13.5" thickBot="1">
      <c r="A80" s="417" t="s">
        <v>28</v>
      </c>
      <c r="B80" s="418"/>
      <c r="C80" s="418"/>
      <c r="D80" s="418"/>
      <c r="E80" s="418"/>
      <c r="F80" s="419"/>
      <c r="G80" s="186">
        <f>G74+G75+G76+G77+G78+G79</f>
        <v>2113510362.9116</v>
      </c>
      <c r="H80" s="420"/>
      <c r="I80" s="421"/>
      <c r="J80" s="421"/>
      <c r="K80" s="421"/>
      <c r="L80" s="421"/>
      <c r="M80" s="421"/>
      <c r="N80" s="421"/>
      <c r="O80" s="421"/>
      <c r="P80" s="421"/>
      <c r="Q80" s="421"/>
      <c r="R80" s="421"/>
      <c r="S80" s="422"/>
    </row>
    <row r="81" spans="1:19" ht="22.5" customHeight="1" thickBot="1">
      <c r="A81" s="61" t="s">
        <v>41</v>
      </c>
      <c r="B81" s="114"/>
      <c r="C81" s="142"/>
      <c r="D81" s="62"/>
      <c r="E81" s="63"/>
      <c r="F81" s="64"/>
      <c r="G81" s="63"/>
      <c r="H81" s="222"/>
      <c r="I81" s="222"/>
      <c r="J81" s="222"/>
      <c r="K81" s="222"/>
      <c r="L81" s="222"/>
      <c r="M81" s="222"/>
      <c r="N81" s="222"/>
      <c r="O81" s="222"/>
      <c r="P81" s="222"/>
      <c r="Q81" s="222"/>
      <c r="R81" s="222"/>
      <c r="S81" s="223"/>
    </row>
    <row r="82" spans="1:19" s="7" customFormat="1" ht="12.75" customHeight="1">
      <c r="A82" s="423" t="s">
        <v>14</v>
      </c>
      <c r="B82" s="424"/>
      <c r="C82" s="424"/>
      <c r="D82" s="424"/>
      <c r="E82" s="425"/>
      <c r="F82" s="429" t="s">
        <v>37</v>
      </c>
      <c r="G82" s="447" t="s">
        <v>34</v>
      </c>
      <c r="H82" s="435" t="s">
        <v>20</v>
      </c>
      <c r="I82" s="436"/>
      <c r="J82" s="436"/>
      <c r="K82" s="436"/>
      <c r="L82" s="436"/>
      <c r="M82" s="436"/>
      <c r="N82" s="436"/>
      <c r="O82" s="436"/>
      <c r="P82" s="436"/>
      <c r="Q82" s="436"/>
      <c r="R82" s="436"/>
      <c r="S82" s="437"/>
    </row>
    <row r="83" spans="1:19" s="8" customFormat="1" ht="13.5" customHeight="1">
      <c r="A83" s="426"/>
      <c r="B83" s="427"/>
      <c r="C83" s="427"/>
      <c r="D83" s="427"/>
      <c r="E83" s="428"/>
      <c r="F83" s="429"/>
      <c r="G83" s="447"/>
      <c r="H83" s="224" t="s">
        <v>21</v>
      </c>
      <c r="I83" s="224" t="s">
        <v>56</v>
      </c>
      <c r="J83" s="224" t="s">
        <v>22</v>
      </c>
      <c r="K83" s="224" t="s">
        <v>23</v>
      </c>
      <c r="L83" s="224" t="s">
        <v>24</v>
      </c>
      <c r="M83" s="224" t="s">
        <v>25</v>
      </c>
      <c r="N83" s="224" t="s">
        <v>26</v>
      </c>
      <c r="O83" s="224" t="s">
        <v>27</v>
      </c>
      <c r="P83" s="224" t="s">
        <v>52</v>
      </c>
      <c r="Q83" s="224" t="s">
        <v>53</v>
      </c>
      <c r="R83" s="224" t="s">
        <v>54</v>
      </c>
      <c r="S83" s="225" t="s">
        <v>55</v>
      </c>
    </row>
    <row r="84" spans="1:19" ht="35.25" customHeight="1">
      <c r="A84" s="438" t="s">
        <v>214</v>
      </c>
      <c r="B84" s="441"/>
      <c r="C84" s="441"/>
      <c r="D84" s="441"/>
      <c r="E84" s="442"/>
      <c r="F84" s="139">
        <v>6</v>
      </c>
      <c r="G84" s="182">
        <v>99601593.63</v>
      </c>
      <c r="H84" s="248">
        <f>G84+G85</f>
        <v>100000000.00452</v>
      </c>
      <c r="I84" s="203"/>
      <c r="J84" s="200"/>
      <c r="K84" s="200"/>
      <c r="L84" s="200"/>
      <c r="M84" s="200"/>
      <c r="N84" s="200"/>
      <c r="O84" s="200"/>
      <c r="P84" s="200"/>
      <c r="Q84" s="200"/>
      <c r="R84" s="200"/>
      <c r="S84" s="200"/>
    </row>
    <row r="85" spans="1:19" ht="12.75">
      <c r="A85" s="443" t="s">
        <v>222</v>
      </c>
      <c r="B85" s="415"/>
      <c r="C85" s="415"/>
      <c r="D85" s="415"/>
      <c r="E85" s="416"/>
      <c r="F85" s="48"/>
      <c r="G85" s="159">
        <f>G84*0.004</f>
        <v>398406.37452</v>
      </c>
      <c r="H85" s="242"/>
      <c r="I85" s="247"/>
      <c r="J85" s="226"/>
      <c r="K85" s="226"/>
      <c r="L85" s="226"/>
      <c r="M85" s="226"/>
      <c r="N85" s="226"/>
      <c r="O85" s="226"/>
      <c r="P85" s="226"/>
      <c r="Q85" s="226"/>
      <c r="R85" s="226"/>
      <c r="S85" s="236"/>
    </row>
    <row r="86" spans="1:19" ht="36" customHeight="1">
      <c r="A86" s="444"/>
      <c r="B86" s="441"/>
      <c r="C86" s="441"/>
      <c r="D86" s="441"/>
      <c r="E86" s="442"/>
      <c r="F86" s="48"/>
      <c r="G86" s="159"/>
      <c r="H86" s="176"/>
      <c r="I86" s="248"/>
      <c r="J86" s="226"/>
      <c r="K86" s="226"/>
      <c r="L86" s="226"/>
      <c r="M86" s="226"/>
      <c r="N86" s="226"/>
      <c r="O86" s="226"/>
      <c r="P86" s="226"/>
      <c r="Q86" s="226"/>
      <c r="R86" s="226"/>
      <c r="S86" s="226"/>
    </row>
    <row r="87" spans="1:19" ht="18" customHeight="1">
      <c r="A87" s="443" t="s">
        <v>222</v>
      </c>
      <c r="B87" s="415"/>
      <c r="C87" s="415"/>
      <c r="D87" s="415"/>
      <c r="E87" s="416"/>
      <c r="F87" s="48"/>
      <c r="G87" s="159">
        <f>G86*0.004</f>
        <v>0</v>
      </c>
      <c r="H87" s="266"/>
      <c r="I87" s="226"/>
      <c r="J87" s="226"/>
      <c r="K87" s="226"/>
      <c r="L87" s="226"/>
      <c r="M87" s="226"/>
      <c r="N87" s="226"/>
      <c r="O87" s="226"/>
      <c r="P87" s="226"/>
      <c r="Q87" s="226"/>
      <c r="R87" s="226"/>
      <c r="S87" s="236"/>
    </row>
    <row r="88" spans="1:19" ht="13.5" thickBot="1">
      <c r="A88" s="417" t="s">
        <v>28</v>
      </c>
      <c r="B88" s="418"/>
      <c r="C88" s="418"/>
      <c r="D88" s="418"/>
      <c r="E88" s="418"/>
      <c r="F88" s="419"/>
      <c r="G88" s="221">
        <f>SUM(G84:G87)</f>
        <v>100000000.00452</v>
      </c>
      <c r="H88" s="420"/>
      <c r="I88" s="421"/>
      <c r="J88" s="421"/>
      <c r="K88" s="421"/>
      <c r="L88" s="421"/>
      <c r="M88" s="421"/>
      <c r="N88" s="421"/>
      <c r="O88" s="421"/>
      <c r="P88" s="421"/>
      <c r="Q88" s="421"/>
      <c r="R88" s="421"/>
      <c r="S88" s="422"/>
    </row>
    <row r="89" spans="1:19" ht="19.5" customHeight="1" thickBot="1">
      <c r="A89" s="61" t="s">
        <v>42</v>
      </c>
      <c r="B89" s="114"/>
      <c r="C89" s="142"/>
      <c r="D89" s="62"/>
      <c r="E89" s="63"/>
      <c r="F89" s="64"/>
      <c r="G89" s="63"/>
      <c r="H89" s="222"/>
      <c r="I89" s="222"/>
      <c r="J89" s="222"/>
      <c r="K89" s="222"/>
      <c r="L89" s="222"/>
      <c r="M89" s="222"/>
      <c r="N89" s="222"/>
      <c r="O89" s="222"/>
      <c r="P89" s="222"/>
      <c r="Q89" s="222"/>
      <c r="R89" s="222"/>
      <c r="S89" s="223"/>
    </row>
    <row r="90" spans="1:19" s="7" customFormat="1" ht="12.75" customHeight="1">
      <c r="A90" s="423" t="s">
        <v>14</v>
      </c>
      <c r="B90" s="424"/>
      <c r="C90" s="425"/>
      <c r="D90" s="429" t="s">
        <v>33</v>
      </c>
      <c r="E90" s="430" t="s">
        <v>16</v>
      </c>
      <c r="F90" s="432" t="s">
        <v>32</v>
      </c>
      <c r="G90" s="433" t="s">
        <v>19</v>
      </c>
      <c r="H90" s="435" t="s">
        <v>20</v>
      </c>
      <c r="I90" s="436"/>
      <c r="J90" s="436"/>
      <c r="K90" s="436"/>
      <c r="L90" s="436"/>
      <c r="M90" s="436"/>
      <c r="N90" s="436"/>
      <c r="O90" s="436"/>
      <c r="P90" s="436"/>
      <c r="Q90" s="436"/>
      <c r="R90" s="436"/>
      <c r="S90" s="437"/>
    </row>
    <row r="91" spans="1:19" s="8" customFormat="1" ht="13.5" customHeight="1">
      <c r="A91" s="426"/>
      <c r="B91" s="427"/>
      <c r="C91" s="428"/>
      <c r="D91" s="429"/>
      <c r="E91" s="431"/>
      <c r="F91" s="431"/>
      <c r="G91" s="434"/>
      <c r="H91" s="224" t="s">
        <v>21</v>
      </c>
      <c r="I91" s="224" t="s">
        <v>56</v>
      </c>
      <c r="J91" s="224" t="s">
        <v>22</v>
      </c>
      <c r="K91" s="224" t="s">
        <v>23</v>
      </c>
      <c r="L91" s="224" t="s">
        <v>24</v>
      </c>
      <c r="M91" s="224" t="s">
        <v>25</v>
      </c>
      <c r="N91" s="224" t="s">
        <v>26</v>
      </c>
      <c r="O91" s="224" t="s">
        <v>27</v>
      </c>
      <c r="P91" s="224" t="s">
        <v>52</v>
      </c>
      <c r="Q91" s="224" t="s">
        <v>53</v>
      </c>
      <c r="R91" s="224" t="s">
        <v>54</v>
      </c>
      <c r="S91" s="225" t="s">
        <v>55</v>
      </c>
    </row>
    <row r="92" spans="1:19" ht="21.75" customHeight="1">
      <c r="A92" s="438" t="s">
        <v>218</v>
      </c>
      <c r="B92" s="439"/>
      <c r="C92" s="440"/>
      <c r="D92" s="280" t="s">
        <v>217</v>
      </c>
      <c r="E92" s="139">
        <v>2</v>
      </c>
      <c r="F92" s="182">
        <v>4000000</v>
      </c>
      <c r="G92" s="182">
        <f>+F92*E92</f>
        <v>8000000</v>
      </c>
      <c r="H92" s="226"/>
      <c r="I92" s="200"/>
      <c r="J92" s="200"/>
      <c r="K92" s="200"/>
      <c r="L92" s="200"/>
      <c r="M92" s="200"/>
      <c r="N92" s="226"/>
      <c r="O92" s="226"/>
      <c r="P92" s="226"/>
      <c r="Q92" s="226"/>
      <c r="R92" s="226"/>
      <c r="S92" s="226"/>
    </row>
    <row r="93" spans="1:19" ht="21.75" customHeight="1">
      <c r="A93" s="438" t="s">
        <v>216</v>
      </c>
      <c r="B93" s="439"/>
      <c r="C93" s="440"/>
      <c r="D93" s="280" t="s">
        <v>217</v>
      </c>
      <c r="E93" s="139">
        <v>1</v>
      </c>
      <c r="F93" s="182">
        <v>4000000</v>
      </c>
      <c r="G93" s="182">
        <f>+F93*E93</f>
        <v>4000000</v>
      </c>
      <c r="H93" s="226"/>
      <c r="I93" s="200"/>
      <c r="J93" s="200"/>
      <c r="K93" s="200"/>
      <c r="L93" s="200"/>
      <c r="M93" s="200"/>
      <c r="N93" s="226"/>
      <c r="O93" s="226"/>
      <c r="P93" s="226"/>
      <c r="Q93" s="226"/>
      <c r="R93" s="226"/>
      <c r="S93" s="226"/>
    </row>
    <row r="94" spans="1:19" ht="12.75">
      <c r="A94" s="414" t="s">
        <v>180</v>
      </c>
      <c r="B94" s="415"/>
      <c r="C94" s="416"/>
      <c r="D94" s="54"/>
      <c r="E94" s="49"/>
      <c r="F94" s="183"/>
      <c r="G94" s="188">
        <f>(G92+G93)*0.004</f>
        <v>48000</v>
      </c>
      <c r="H94" s="226"/>
      <c r="I94" s="226"/>
      <c r="J94" s="226"/>
      <c r="K94" s="226"/>
      <c r="L94" s="226"/>
      <c r="M94" s="226"/>
      <c r="N94" s="226"/>
      <c r="O94" s="226"/>
      <c r="P94" s="226"/>
      <c r="Q94" s="226"/>
      <c r="R94" s="226"/>
      <c r="S94" s="236"/>
    </row>
    <row r="95" spans="1:19" ht="30" customHeight="1">
      <c r="A95" s="438"/>
      <c r="B95" s="441"/>
      <c r="C95" s="442"/>
      <c r="D95" s="54"/>
      <c r="E95" s="139"/>
      <c r="F95" s="182"/>
      <c r="G95" s="188">
        <f>F95</f>
        <v>0</v>
      </c>
      <c r="H95" s="226"/>
      <c r="I95" s="204"/>
      <c r="J95" s="204"/>
      <c r="K95" s="204"/>
      <c r="L95" s="204"/>
      <c r="M95" s="204"/>
      <c r="N95" s="204"/>
      <c r="O95" s="204"/>
      <c r="P95" s="204"/>
      <c r="Q95" s="204"/>
      <c r="R95" s="204"/>
      <c r="S95" s="205"/>
    </row>
    <row r="96" spans="1:19" ht="12.75">
      <c r="A96" s="414" t="s">
        <v>180</v>
      </c>
      <c r="B96" s="415"/>
      <c r="C96" s="416"/>
      <c r="D96" s="54"/>
      <c r="E96" s="49"/>
      <c r="F96" s="48"/>
      <c r="G96" s="188">
        <f>G95*0.004</f>
        <v>0</v>
      </c>
      <c r="H96" s="226"/>
      <c r="I96" s="226"/>
      <c r="J96" s="226"/>
      <c r="K96" s="226"/>
      <c r="L96" s="226"/>
      <c r="M96" s="226"/>
      <c r="N96" s="226"/>
      <c r="O96" s="226"/>
      <c r="P96" s="226"/>
      <c r="Q96" s="226"/>
      <c r="R96" s="226"/>
      <c r="S96" s="236"/>
    </row>
    <row r="97" spans="1:19" ht="61.5" customHeight="1">
      <c r="A97" s="438" t="s">
        <v>219</v>
      </c>
      <c r="B97" s="439"/>
      <c r="C97" s="440"/>
      <c r="D97" s="54" t="s">
        <v>220</v>
      </c>
      <c r="E97" s="139">
        <v>7</v>
      </c>
      <c r="F97" s="182">
        <v>11090000</v>
      </c>
      <c r="G97" s="182">
        <f>+F97*E97</f>
        <v>77630000</v>
      </c>
      <c r="H97" s="249"/>
      <c r="I97" s="226"/>
      <c r="J97" s="263"/>
      <c r="K97" s="263"/>
      <c r="L97" s="204"/>
      <c r="M97" s="204"/>
      <c r="N97" s="204"/>
      <c r="O97" s="204"/>
      <c r="P97" s="204"/>
      <c r="Q97" s="204"/>
      <c r="R97" s="204"/>
      <c r="S97" s="204"/>
    </row>
    <row r="98" spans="1:19" ht="12.75">
      <c r="A98" s="414" t="s">
        <v>180</v>
      </c>
      <c r="B98" s="415"/>
      <c r="C98" s="416"/>
      <c r="D98" s="54"/>
      <c r="E98" s="49"/>
      <c r="F98" s="48"/>
      <c r="G98" s="189">
        <f>G97*0.004</f>
        <v>310520</v>
      </c>
      <c r="H98" s="249"/>
      <c r="I98" s="245"/>
      <c r="J98" s="245"/>
      <c r="K98" s="245"/>
      <c r="L98" s="245"/>
      <c r="M98" s="245"/>
      <c r="N98" s="245"/>
      <c r="O98" s="245"/>
      <c r="P98" s="245"/>
      <c r="Q98" s="245"/>
      <c r="R98" s="245"/>
      <c r="S98" s="246"/>
    </row>
    <row r="99" spans="1:19" ht="13.5" thickBot="1">
      <c r="A99" s="417" t="s">
        <v>28</v>
      </c>
      <c r="B99" s="418"/>
      <c r="C99" s="418"/>
      <c r="D99" s="418"/>
      <c r="E99" s="418"/>
      <c r="F99" s="419"/>
      <c r="G99" s="250">
        <f>SUM(G92:G98)</f>
        <v>89988520</v>
      </c>
      <c r="H99" s="420"/>
      <c r="I99" s="421"/>
      <c r="J99" s="421"/>
      <c r="K99" s="421"/>
      <c r="L99" s="421"/>
      <c r="M99" s="421"/>
      <c r="N99" s="421"/>
      <c r="O99" s="421"/>
      <c r="P99" s="421"/>
      <c r="Q99" s="421"/>
      <c r="R99" s="421"/>
      <c r="S99" s="422"/>
    </row>
    <row r="100" spans="1:19" ht="24" customHeight="1" thickBot="1">
      <c r="A100" s="61" t="s">
        <v>83</v>
      </c>
      <c r="B100" s="114"/>
      <c r="C100" s="142"/>
      <c r="D100" s="62"/>
      <c r="E100" s="63"/>
      <c r="F100" s="64"/>
      <c r="G100" s="63"/>
      <c r="H100" s="222"/>
      <c r="I100" s="222"/>
      <c r="J100" s="222"/>
      <c r="K100" s="222"/>
      <c r="L100" s="222"/>
      <c r="M100" s="222"/>
      <c r="N100" s="222"/>
      <c r="O100" s="222"/>
      <c r="P100" s="222"/>
      <c r="Q100" s="222"/>
      <c r="R100" s="222"/>
      <c r="S100" s="223"/>
    </row>
    <row r="101" spans="1:19" ht="12.75">
      <c r="A101" s="423" t="s">
        <v>14</v>
      </c>
      <c r="B101" s="424"/>
      <c r="C101" s="425"/>
      <c r="D101" s="429" t="s">
        <v>33</v>
      </c>
      <c r="E101" s="430" t="s">
        <v>16</v>
      </c>
      <c r="F101" s="432" t="s">
        <v>32</v>
      </c>
      <c r="G101" s="433" t="s">
        <v>19</v>
      </c>
      <c r="H101" s="435" t="s">
        <v>20</v>
      </c>
      <c r="I101" s="436"/>
      <c r="J101" s="436"/>
      <c r="K101" s="436"/>
      <c r="L101" s="436"/>
      <c r="M101" s="436"/>
      <c r="N101" s="436"/>
      <c r="O101" s="436"/>
      <c r="P101" s="436"/>
      <c r="Q101" s="436"/>
      <c r="R101" s="436"/>
      <c r="S101" s="437"/>
    </row>
    <row r="102" spans="1:19" ht="12.75">
      <c r="A102" s="426"/>
      <c r="B102" s="427"/>
      <c r="C102" s="428"/>
      <c r="D102" s="429"/>
      <c r="E102" s="431"/>
      <c r="F102" s="431"/>
      <c r="G102" s="434"/>
      <c r="H102" s="224" t="s">
        <v>21</v>
      </c>
      <c r="I102" s="224" t="s">
        <v>56</v>
      </c>
      <c r="J102" s="224" t="s">
        <v>22</v>
      </c>
      <c r="K102" s="224" t="s">
        <v>23</v>
      </c>
      <c r="L102" s="224" t="s">
        <v>24</v>
      </c>
      <c r="M102" s="224" t="s">
        <v>25</v>
      </c>
      <c r="N102" s="224" t="s">
        <v>26</v>
      </c>
      <c r="O102" s="224" t="s">
        <v>27</v>
      </c>
      <c r="P102" s="224" t="s">
        <v>52</v>
      </c>
      <c r="Q102" s="224" t="s">
        <v>53</v>
      </c>
      <c r="R102" s="224" t="s">
        <v>54</v>
      </c>
      <c r="S102" s="224" t="s">
        <v>55</v>
      </c>
    </row>
    <row r="103" spans="1:19" ht="12.75">
      <c r="A103" s="406" t="s">
        <v>85</v>
      </c>
      <c r="B103" s="407"/>
      <c r="C103" s="408"/>
      <c r="D103" s="54"/>
      <c r="E103" s="49"/>
      <c r="F103" s="251"/>
      <c r="G103" s="252">
        <f>5000000+(5000000*0.003)</f>
        <v>5015000</v>
      </c>
      <c r="H103" s="226"/>
      <c r="I103" s="226"/>
      <c r="J103" s="226"/>
      <c r="K103" s="226"/>
      <c r="L103" s="226"/>
      <c r="M103" s="226"/>
      <c r="N103" s="226"/>
      <c r="O103" s="226"/>
      <c r="P103" s="226"/>
      <c r="Q103" s="226"/>
      <c r="R103" s="226"/>
      <c r="S103" s="226"/>
    </row>
    <row r="104" spans="1:19" ht="12.75">
      <c r="A104" s="406" t="s">
        <v>103</v>
      </c>
      <c r="B104" s="407"/>
      <c r="C104" s="408"/>
      <c r="D104" s="54"/>
      <c r="E104" s="49"/>
      <c r="F104" s="251"/>
      <c r="G104" s="252">
        <v>600000</v>
      </c>
      <c r="H104" s="226"/>
      <c r="I104" s="226"/>
      <c r="J104" s="226"/>
      <c r="K104" s="226"/>
      <c r="L104" s="226"/>
      <c r="M104" s="226"/>
      <c r="N104" s="226"/>
      <c r="O104" s="226"/>
      <c r="P104" s="226"/>
      <c r="Q104" s="226"/>
      <c r="R104" s="226"/>
      <c r="S104" s="226"/>
    </row>
    <row r="105" spans="1:19" ht="12.75">
      <c r="A105" s="406" t="s">
        <v>104</v>
      </c>
      <c r="B105" s="407"/>
      <c r="C105" s="408"/>
      <c r="D105" s="54"/>
      <c r="E105" s="49"/>
      <c r="F105" s="251"/>
      <c r="G105" s="252">
        <f>161536734-80000000</f>
        <v>81536734</v>
      </c>
      <c r="H105" s="226"/>
      <c r="I105" s="226"/>
      <c r="J105" s="226"/>
      <c r="K105" s="226"/>
      <c r="L105" s="226"/>
      <c r="M105" s="226"/>
      <c r="N105" s="226"/>
      <c r="O105" s="226"/>
      <c r="P105" s="226"/>
      <c r="Q105" s="226"/>
      <c r="R105" s="226"/>
      <c r="S105" s="226"/>
    </row>
    <row r="106" spans="1:19" ht="12.75">
      <c r="A106" s="409" t="s">
        <v>105</v>
      </c>
      <c r="B106" s="410"/>
      <c r="C106" s="408"/>
      <c r="D106" s="54"/>
      <c r="E106" s="49"/>
      <c r="F106" s="48"/>
      <c r="G106" s="252">
        <v>456000</v>
      </c>
      <c r="H106" s="226"/>
      <c r="I106" s="226"/>
      <c r="J106" s="226"/>
      <c r="K106" s="226"/>
      <c r="L106" s="226"/>
      <c r="M106" s="226"/>
      <c r="N106" s="226"/>
      <c r="O106" s="226"/>
      <c r="P106" s="226"/>
      <c r="Q106" s="226"/>
      <c r="R106" s="226"/>
      <c r="S106" s="226"/>
    </row>
    <row r="107" spans="1:19" ht="12.75">
      <c r="A107" s="409" t="s">
        <v>102</v>
      </c>
      <c r="B107" s="410"/>
      <c r="C107" s="408"/>
      <c r="D107" s="54"/>
      <c r="E107" s="49"/>
      <c r="F107" s="48"/>
      <c r="G107" s="119"/>
      <c r="H107" s="226"/>
      <c r="I107" s="226"/>
      <c r="J107" s="226"/>
      <c r="K107" s="226"/>
      <c r="L107" s="226"/>
      <c r="M107" s="226"/>
      <c r="N107" s="226"/>
      <c r="O107" s="226"/>
      <c r="P107" s="226"/>
      <c r="Q107" s="226"/>
      <c r="R107" s="226"/>
      <c r="S107" s="226"/>
    </row>
    <row r="108" spans="1:19" ht="12.75">
      <c r="A108" s="411" t="s">
        <v>28</v>
      </c>
      <c r="B108" s="412"/>
      <c r="C108" s="412"/>
      <c r="D108" s="412"/>
      <c r="E108" s="412"/>
      <c r="F108" s="413"/>
      <c r="G108" s="253">
        <f>SUM(G103:G107)</f>
        <v>87607734</v>
      </c>
      <c r="H108" s="399"/>
      <c r="I108" s="400"/>
      <c r="J108" s="400"/>
      <c r="K108" s="400"/>
      <c r="L108" s="400"/>
      <c r="M108" s="400"/>
      <c r="N108" s="400"/>
      <c r="O108" s="400"/>
      <c r="P108" s="400"/>
      <c r="Q108" s="400"/>
      <c r="R108" s="400"/>
      <c r="S108" s="401"/>
    </row>
    <row r="109" spans="1:19" ht="12.75">
      <c r="A109" s="402" t="s">
        <v>84</v>
      </c>
      <c r="B109" s="402"/>
      <c r="C109" s="402"/>
      <c r="D109" s="402"/>
      <c r="E109" s="402"/>
      <c r="F109" s="402"/>
      <c r="G109" s="254">
        <f>G41+G51+G80+G88+G99</f>
        <v>3090643702.0521197</v>
      </c>
      <c r="H109" s="403"/>
      <c r="I109" s="404"/>
      <c r="J109" s="404"/>
      <c r="K109" s="404"/>
      <c r="L109" s="404"/>
      <c r="M109" s="404"/>
      <c r="N109" s="404"/>
      <c r="O109" s="404"/>
      <c r="P109" s="404"/>
      <c r="Q109" s="404"/>
      <c r="R109" s="404"/>
      <c r="S109" s="405"/>
    </row>
    <row r="110" spans="1:19" ht="12.75">
      <c r="A110" s="67"/>
      <c r="B110" s="67"/>
      <c r="C110" s="143"/>
      <c r="D110" s="68"/>
      <c r="E110" s="69"/>
      <c r="F110" s="70"/>
      <c r="G110" s="69"/>
      <c r="H110" s="71"/>
      <c r="I110" s="71"/>
      <c r="J110" s="71"/>
      <c r="K110" s="71"/>
      <c r="L110" s="71"/>
      <c r="M110" s="71"/>
      <c r="N110" s="71"/>
      <c r="O110" s="71"/>
      <c r="P110" s="71"/>
      <c r="Q110" s="71"/>
      <c r="R110" s="71"/>
      <c r="S110" s="71"/>
    </row>
    <row r="112" spans="7:8" ht="12.75">
      <c r="G112" s="255"/>
      <c r="H112" s="12"/>
    </row>
    <row r="113" spans="1:29" s="12" customFormat="1" ht="12.75">
      <c r="A113" s="1"/>
      <c r="B113" s="1"/>
      <c r="C113" s="144"/>
      <c r="D113" s="11"/>
      <c r="F113" s="160"/>
      <c r="H113" s="5"/>
      <c r="I113" s="5"/>
      <c r="J113" s="5"/>
      <c r="K113" s="5"/>
      <c r="L113" s="5"/>
      <c r="M113" s="5"/>
      <c r="N113" s="5"/>
      <c r="O113" s="5"/>
      <c r="P113" s="5"/>
      <c r="Q113" s="5"/>
      <c r="R113" s="5"/>
      <c r="S113" s="5"/>
      <c r="T113" s="1"/>
      <c r="U113" s="1"/>
      <c r="V113" s="1"/>
      <c r="W113" s="1"/>
      <c r="X113" s="1"/>
      <c r="Y113" s="1"/>
      <c r="Z113" s="1"/>
      <c r="AA113" s="1"/>
      <c r="AB113" s="1"/>
      <c r="AC113" s="1"/>
    </row>
    <row r="114" spans="1:29" s="12" customFormat="1" ht="12.75">
      <c r="A114" s="1"/>
      <c r="B114" s="1"/>
      <c r="C114" s="144"/>
      <c r="D114" s="11"/>
      <c r="F114" s="160"/>
      <c r="I114" s="5"/>
      <c r="J114" s="5"/>
      <c r="K114" s="5"/>
      <c r="L114" s="5"/>
      <c r="M114" s="5"/>
      <c r="N114" s="5"/>
      <c r="O114" s="5"/>
      <c r="P114" s="5"/>
      <c r="Q114" s="5"/>
      <c r="R114" s="5"/>
      <c r="S114" s="5"/>
      <c r="T114" s="1"/>
      <c r="U114" s="1"/>
      <c r="V114" s="1"/>
      <c r="W114" s="1"/>
      <c r="X114" s="1"/>
      <c r="Y114" s="1"/>
      <c r="Z114" s="1"/>
      <c r="AA114" s="1"/>
      <c r="AB114" s="1"/>
      <c r="AC114" s="1"/>
    </row>
    <row r="115" spans="1:29" s="12" customFormat="1" ht="12.75">
      <c r="A115" s="1"/>
      <c r="B115" s="1"/>
      <c r="C115" s="144"/>
      <c r="D115" s="11"/>
      <c r="F115" s="161"/>
      <c r="H115" s="256"/>
      <c r="I115" s="5"/>
      <c r="J115" s="5"/>
      <c r="K115" s="5"/>
      <c r="L115" s="5"/>
      <c r="M115" s="5"/>
      <c r="N115" s="5"/>
      <c r="O115" s="5"/>
      <c r="P115" s="5"/>
      <c r="Q115" s="5"/>
      <c r="R115" s="5"/>
      <c r="S115" s="5"/>
      <c r="T115" s="1"/>
      <c r="U115" s="1"/>
      <c r="V115" s="1"/>
      <c r="W115" s="1"/>
      <c r="X115" s="1"/>
      <c r="Y115" s="1"/>
      <c r="Z115" s="1"/>
      <c r="AA115" s="1"/>
      <c r="AB115" s="1"/>
      <c r="AC115" s="1"/>
    </row>
    <row r="116" ht="12.75">
      <c r="H116" s="256"/>
    </row>
    <row r="117" spans="6:8" ht="12.75">
      <c r="F117" s="286"/>
      <c r="H117" s="260"/>
    </row>
    <row r="118" ht="12.75">
      <c r="H118" s="287"/>
    </row>
    <row r="119" ht="12.75">
      <c r="H119" s="256"/>
    </row>
  </sheetData>
  <sheetProtection/>
  <mergeCells count="129">
    <mergeCell ref="A1:A4"/>
    <mergeCell ref="C1:K2"/>
    <mergeCell ref="L1:S1"/>
    <mergeCell ref="L2:S2"/>
    <mergeCell ref="C3:K4"/>
    <mergeCell ref="L3:O3"/>
    <mergeCell ref="P3:S3"/>
    <mergeCell ref="L4:O4"/>
    <mergeCell ref="P4:S4"/>
    <mergeCell ref="A5:S6"/>
    <mergeCell ref="A7:S8"/>
    <mergeCell ref="A9:G9"/>
    <mergeCell ref="A10:C11"/>
    <mergeCell ref="D10:D11"/>
    <mergeCell ref="E10:E11"/>
    <mergeCell ref="F10:F11"/>
    <mergeCell ref="G10:G11"/>
    <mergeCell ref="A12:C12"/>
    <mergeCell ref="A13:C13"/>
    <mergeCell ref="A14:C14"/>
    <mergeCell ref="A15:C15"/>
    <mergeCell ref="A16:C16"/>
    <mergeCell ref="A17:F17"/>
    <mergeCell ref="A18:G18"/>
    <mergeCell ref="A19:A20"/>
    <mergeCell ref="B19:B20"/>
    <mergeCell ref="C19:C20"/>
    <mergeCell ref="D19:D20"/>
    <mergeCell ref="E19:E20"/>
    <mergeCell ref="F19:F20"/>
    <mergeCell ref="G19:G20"/>
    <mergeCell ref="H19:S19"/>
    <mergeCell ref="A41:F41"/>
    <mergeCell ref="H41:S41"/>
    <mergeCell ref="A42:G42"/>
    <mergeCell ref="A43:C44"/>
    <mergeCell ref="D43:D44"/>
    <mergeCell ref="E43:E44"/>
    <mergeCell ref="F43:F44"/>
    <mergeCell ref="G43:G44"/>
    <mergeCell ref="H43:S43"/>
    <mergeCell ref="A45:B45"/>
    <mergeCell ref="A46:C46"/>
    <mergeCell ref="A48:C48"/>
    <mergeCell ref="A49:C49"/>
    <mergeCell ref="A51:F51"/>
    <mergeCell ref="A47:B47"/>
    <mergeCell ref="A52:G52"/>
    <mergeCell ref="H52:N52"/>
    <mergeCell ref="A54:C55"/>
    <mergeCell ref="D54:D55"/>
    <mergeCell ref="E54:E55"/>
    <mergeCell ref="F54:F55"/>
    <mergeCell ref="G54:G55"/>
    <mergeCell ref="H54:S54"/>
    <mergeCell ref="A56:C56"/>
    <mergeCell ref="A57:C57"/>
    <mergeCell ref="A58:C58"/>
    <mergeCell ref="A59:C59"/>
    <mergeCell ref="A60:C60"/>
    <mergeCell ref="A61:C61"/>
    <mergeCell ref="A62:F62"/>
    <mergeCell ref="H62:S62"/>
    <mergeCell ref="A64:C65"/>
    <mergeCell ref="D64:D65"/>
    <mergeCell ref="E64:E65"/>
    <mergeCell ref="F64:F65"/>
    <mergeCell ref="G64:G65"/>
    <mergeCell ref="H64:S64"/>
    <mergeCell ref="A66:C66"/>
    <mergeCell ref="A67:C67"/>
    <mergeCell ref="A68:C68"/>
    <mergeCell ref="A70:F70"/>
    <mergeCell ref="H70:S70"/>
    <mergeCell ref="A72:B73"/>
    <mergeCell ref="C72:C73"/>
    <mergeCell ref="D72:D73"/>
    <mergeCell ref="E72:E73"/>
    <mergeCell ref="F72:F73"/>
    <mergeCell ref="G72:G73"/>
    <mergeCell ref="H72:S72"/>
    <mergeCell ref="A74:B74"/>
    <mergeCell ref="A75:B75"/>
    <mergeCell ref="A76:B76"/>
    <mergeCell ref="A77:B77"/>
    <mergeCell ref="A78:B78"/>
    <mergeCell ref="A79:B79"/>
    <mergeCell ref="A80:F80"/>
    <mergeCell ref="H80:S80"/>
    <mergeCell ref="A82:E83"/>
    <mergeCell ref="F82:F83"/>
    <mergeCell ref="G82:G83"/>
    <mergeCell ref="H82:S82"/>
    <mergeCell ref="A84:E84"/>
    <mergeCell ref="A85:E85"/>
    <mergeCell ref="A86:E86"/>
    <mergeCell ref="A87:E87"/>
    <mergeCell ref="A88:F88"/>
    <mergeCell ref="H88:S88"/>
    <mergeCell ref="A90:C91"/>
    <mergeCell ref="D90:D91"/>
    <mergeCell ref="E90:E91"/>
    <mergeCell ref="F90:F91"/>
    <mergeCell ref="G90:G91"/>
    <mergeCell ref="H90:S90"/>
    <mergeCell ref="A92:C92"/>
    <mergeCell ref="A93:C93"/>
    <mergeCell ref="A94:C94"/>
    <mergeCell ref="A95:C95"/>
    <mergeCell ref="A96:C96"/>
    <mergeCell ref="A97:C97"/>
    <mergeCell ref="A98:C98"/>
    <mergeCell ref="A99:F99"/>
    <mergeCell ref="H99:S99"/>
    <mergeCell ref="A101:C102"/>
    <mergeCell ref="D101:D102"/>
    <mergeCell ref="E101:E102"/>
    <mergeCell ref="F101:F102"/>
    <mergeCell ref="G101:G102"/>
    <mergeCell ref="H101:S101"/>
    <mergeCell ref="H108:S108"/>
    <mergeCell ref="A109:F109"/>
    <mergeCell ref="H109:S109"/>
    <mergeCell ref="A103:C103"/>
    <mergeCell ref="A104:C104"/>
    <mergeCell ref="A105:C105"/>
    <mergeCell ref="A106:C106"/>
    <mergeCell ref="A107:C107"/>
    <mergeCell ref="A108:F108"/>
  </mergeCells>
  <printOptions horizontalCentered="1" verticalCentered="1"/>
  <pageMargins left="0" right="0" top="0" bottom="0" header="0" footer="0"/>
  <pageSetup horizontalDpi="600" verticalDpi="600" orientation="landscape" paperSize="122" scale="67" r:id="rId4"/>
  <rowBreaks count="1" manualBreakCount="1">
    <brk id="62" max="255" man="1"/>
  </rowBreaks>
  <drawing r:id="rId3"/>
  <legacyDrawing r:id="rId2"/>
</worksheet>
</file>

<file path=xl/worksheets/sheet3.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F4" sqref="F4"/>
    </sheetView>
  </sheetViews>
  <sheetFormatPr defaultColWidth="11.421875" defaultRowHeight="12.75"/>
  <cols>
    <col min="1" max="1" width="21.421875" style="14" customWidth="1"/>
    <col min="2" max="2" width="43.421875" style="14" customWidth="1"/>
    <col min="3" max="3" width="16.28125" style="14" customWidth="1"/>
    <col min="4" max="4" width="10.7109375" style="14" customWidth="1"/>
    <col min="5" max="5" width="13.7109375" style="19" customWidth="1"/>
    <col min="6" max="6" width="17.00390625" style="20" customWidth="1"/>
    <col min="7" max="7" width="11.421875" style="14" customWidth="1"/>
    <col min="8" max="16384" width="11.421875" style="14" customWidth="1"/>
  </cols>
  <sheetData>
    <row r="1" spans="1:6" ht="26.25" customHeight="1">
      <c r="A1" s="531"/>
      <c r="B1" s="535" t="s">
        <v>47</v>
      </c>
      <c r="C1" s="535"/>
      <c r="D1" s="535"/>
      <c r="E1" s="534" t="s">
        <v>89</v>
      </c>
      <c r="F1" s="534"/>
    </row>
    <row r="2" spans="1:6" ht="26.25" customHeight="1">
      <c r="A2" s="532"/>
      <c r="B2" s="535"/>
      <c r="C2" s="535"/>
      <c r="D2" s="535"/>
      <c r="E2" s="534" t="s">
        <v>49</v>
      </c>
      <c r="F2" s="534"/>
    </row>
    <row r="3" spans="1:12" s="1" customFormat="1" ht="26.25" customHeight="1">
      <c r="A3" s="532"/>
      <c r="B3" s="383" t="s">
        <v>48</v>
      </c>
      <c r="C3" s="383"/>
      <c r="D3" s="383"/>
      <c r="E3" s="100" t="s">
        <v>50</v>
      </c>
      <c r="F3" s="100" t="s">
        <v>63</v>
      </c>
      <c r="G3" s="5"/>
      <c r="H3" s="5"/>
      <c r="I3" s="5"/>
      <c r="J3" s="5"/>
      <c r="K3" s="5"/>
      <c r="L3" s="5"/>
    </row>
    <row r="4" spans="1:12" s="1" customFormat="1" ht="26.25" customHeight="1">
      <c r="A4" s="533"/>
      <c r="B4" s="383"/>
      <c r="C4" s="383"/>
      <c r="D4" s="383"/>
      <c r="E4" s="100" t="s">
        <v>151</v>
      </c>
      <c r="F4" s="102">
        <v>44015</v>
      </c>
      <c r="G4" s="5"/>
      <c r="H4" s="5"/>
      <c r="I4" s="5"/>
      <c r="J4" s="5"/>
      <c r="K4" s="5"/>
      <c r="L4" s="5"/>
    </row>
    <row r="5" spans="1:12" s="1" customFormat="1" ht="21" customHeight="1">
      <c r="A5" s="536" t="s">
        <v>51</v>
      </c>
      <c r="B5" s="536"/>
      <c r="C5" s="536"/>
      <c r="D5" s="536"/>
      <c r="E5" s="536"/>
      <c r="F5" s="536"/>
      <c r="G5" s="5"/>
      <c r="H5" s="5"/>
      <c r="I5" s="5"/>
      <c r="J5" s="5"/>
      <c r="K5" s="5"/>
      <c r="L5" s="5"/>
    </row>
    <row r="6" spans="1:6" ht="28.5" customHeight="1">
      <c r="A6" s="537" t="s">
        <v>186</v>
      </c>
      <c r="B6" s="538"/>
      <c r="C6" s="538"/>
      <c r="D6" s="538"/>
      <c r="E6" s="538"/>
      <c r="F6" s="539"/>
    </row>
    <row r="7" spans="1:6" ht="55.5" customHeight="1">
      <c r="A7" s="21" t="s">
        <v>66</v>
      </c>
      <c r="B7" s="117" t="s">
        <v>65</v>
      </c>
      <c r="C7" s="22" t="s">
        <v>33</v>
      </c>
      <c r="D7" s="23" t="s">
        <v>46</v>
      </c>
      <c r="E7" s="24" t="s">
        <v>187</v>
      </c>
      <c r="F7" s="23" t="s">
        <v>67</v>
      </c>
    </row>
    <row r="8" spans="1:6" ht="27.75" customHeight="1">
      <c r="A8" s="178">
        <v>101010065</v>
      </c>
      <c r="B8" s="178" t="s">
        <v>223</v>
      </c>
      <c r="C8" s="100" t="s">
        <v>31</v>
      </c>
      <c r="D8" s="275" t="s">
        <v>233</v>
      </c>
      <c r="E8" s="276">
        <v>2886.2662400000004</v>
      </c>
      <c r="F8" s="277">
        <f aca="true" t="shared" si="0" ref="F8:F13">D8*E8</f>
        <v>14431.331200000002</v>
      </c>
    </row>
    <row r="9" spans="1:6" s="195" customFormat="1" ht="27.75" customHeight="1">
      <c r="A9" s="179">
        <v>101010076</v>
      </c>
      <c r="B9" s="194" t="s">
        <v>226</v>
      </c>
      <c r="C9" s="100" t="s">
        <v>31</v>
      </c>
      <c r="D9" s="275" t="s">
        <v>233</v>
      </c>
      <c r="E9" s="278">
        <v>5659.619680000001</v>
      </c>
      <c r="F9" s="277">
        <f t="shared" si="0"/>
        <v>28298.098400000003</v>
      </c>
    </row>
    <row r="10" spans="1:6" ht="27.75" customHeight="1">
      <c r="A10" s="191">
        <v>101010122</v>
      </c>
      <c r="B10" s="192" t="s">
        <v>228</v>
      </c>
      <c r="C10" s="100" t="s">
        <v>31</v>
      </c>
      <c r="D10" s="275" t="s">
        <v>232</v>
      </c>
      <c r="E10" s="278">
        <v>5659.619680000001</v>
      </c>
      <c r="F10" s="277">
        <f t="shared" si="0"/>
        <v>84894.29520000001</v>
      </c>
    </row>
    <row r="11" spans="1:6" ht="27.75" customHeight="1">
      <c r="A11" s="191">
        <v>101010133</v>
      </c>
      <c r="B11" s="192" t="s">
        <v>227</v>
      </c>
      <c r="C11" s="100" t="s">
        <v>31</v>
      </c>
      <c r="D11" s="275" t="s">
        <v>232</v>
      </c>
      <c r="E11" s="276">
        <v>2886.2662400000004</v>
      </c>
      <c r="F11" s="277">
        <f t="shared" si="0"/>
        <v>43293.99360000001</v>
      </c>
    </row>
    <row r="12" spans="1:6" s="193" customFormat="1" ht="27.75" customHeight="1">
      <c r="A12" s="179">
        <v>101010089</v>
      </c>
      <c r="B12" s="194" t="s">
        <v>229</v>
      </c>
      <c r="C12" s="100" t="s">
        <v>230</v>
      </c>
      <c r="D12" s="279" t="s">
        <v>224</v>
      </c>
      <c r="E12" s="278">
        <v>13582.4</v>
      </c>
      <c r="F12" s="277">
        <f t="shared" si="0"/>
        <v>135824</v>
      </c>
    </row>
    <row r="13" spans="1:6" ht="34.5" customHeight="1">
      <c r="A13" s="178">
        <v>101010090</v>
      </c>
      <c r="B13" s="196" t="s">
        <v>231</v>
      </c>
      <c r="C13" s="100" t="s">
        <v>230</v>
      </c>
      <c r="D13" s="279" t="s">
        <v>225</v>
      </c>
      <c r="E13" s="276">
        <v>16745.04</v>
      </c>
      <c r="F13" s="277">
        <f t="shared" si="0"/>
        <v>150705.36000000002</v>
      </c>
    </row>
    <row r="14" spans="1:6" ht="34.5" customHeight="1">
      <c r="A14" s="121"/>
      <c r="B14" s="124"/>
      <c r="C14" s="126"/>
      <c r="D14" s="122"/>
      <c r="E14" s="130"/>
      <c r="F14" s="129"/>
    </row>
    <row r="15" spans="1:6" ht="34.5" customHeight="1">
      <c r="A15" s="123"/>
      <c r="B15" s="125"/>
      <c r="C15" s="121"/>
      <c r="D15" s="121"/>
      <c r="E15" s="130"/>
      <c r="F15" s="129"/>
    </row>
    <row r="16" spans="1:6" ht="27.75" customHeight="1">
      <c r="A16" s="33"/>
      <c r="B16" s="116"/>
      <c r="C16" s="40"/>
      <c r="D16" s="40"/>
      <c r="E16" s="41"/>
      <c r="F16" s="42"/>
    </row>
    <row r="17" spans="1:6" s="18" customFormat="1" ht="22.5" customHeight="1">
      <c r="A17" s="528" t="s">
        <v>91</v>
      </c>
      <c r="B17" s="529"/>
      <c r="C17" s="529"/>
      <c r="D17" s="529"/>
      <c r="E17" s="530"/>
      <c r="F17" s="25">
        <f>SUM(F8:F16)</f>
        <v>457447.0784</v>
      </c>
    </row>
    <row r="18" spans="1:6" ht="12">
      <c r="A18" s="10"/>
      <c r="B18" s="26"/>
      <c r="C18" s="27"/>
      <c r="D18" s="28"/>
      <c r="E18" s="28"/>
      <c r="F18" s="29"/>
    </row>
    <row r="19" ht="12">
      <c r="E19" s="30"/>
    </row>
  </sheetData>
  <sheetProtection/>
  <mergeCells count="8">
    <mergeCell ref="A17:E17"/>
    <mergeCell ref="A1:A4"/>
    <mergeCell ref="E1:F1"/>
    <mergeCell ref="E2:F2"/>
    <mergeCell ref="B3:D4"/>
    <mergeCell ref="B1:D2"/>
    <mergeCell ref="A5:F5"/>
    <mergeCell ref="A6:F6"/>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0"/>
  <sheetViews>
    <sheetView zoomScale="80" zoomScaleNormal="80" zoomScalePageLayoutView="0" workbookViewId="0" topLeftCell="A1">
      <selection activeCell="K19" sqref="K19"/>
    </sheetView>
  </sheetViews>
  <sheetFormatPr defaultColWidth="9.140625" defaultRowHeight="12.75"/>
  <cols>
    <col min="1" max="1" width="21.140625" style="1" customWidth="1"/>
    <col min="2" max="2" width="6.140625" style="1" customWidth="1"/>
    <col min="3" max="3" width="10.7109375" style="1" customWidth="1"/>
    <col min="4" max="4" width="12.140625" style="2" customWidth="1"/>
    <col min="5" max="5" width="19.421875" style="1" customWidth="1"/>
    <col min="6" max="7" width="23.00390625" style="1" customWidth="1"/>
    <col min="8" max="8" width="19.140625" style="1" customWidth="1"/>
    <col min="9" max="9" width="12.7109375" style="1" customWidth="1"/>
    <col min="10" max="10" width="17.28125" style="1" customWidth="1"/>
    <col min="11" max="11" width="10.421875" style="1" customWidth="1"/>
    <col min="12" max="12" width="18.421875" style="1" customWidth="1"/>
    <col min="13" max="13" width="10.421875" style="1" customWidth="1"/>
    <col min="14" max="14" width="19.28125" style="1" customWidth="1"/>
    <col min="15" max="15" width="10.421875" style="1" customWidth="1"/>
    <col min="16" max="16" width="17.57421875" style="1" customWidth="1"/>
    <col min="17" max="17" width="13.00390625" style="1" customWidth="1"/>
    <col min="18" max="18" width="12.28125" style="1" customWidth="1"/>
    <col min="19" max="19" width="20.57421875" style="1" customWidth="1"/>
    <col min="20" max="16384" width="9.140625" style="1" customWidth="1"/>
  </cols>
  <sheetData>
    <row r="1" spans="1:21" ht="36" customHeight="1">
      <c r="A1" s="376"/>
      <c r="B1" s="376"/>
      <c r="C1" s="376"/>
      <c r="D1" s="560" t="s">
        <v>13</v>
      </c>
      <c r="E1" s="561"/>
      <c r="F1" s="561"/>
      <c r="G1" s="561"/>
      <c r="H1" s="561"/>
      <c r="I1" s="561"/>
      <c r="J1" s="561"/>
      <c r="K1" s="561"/>
      <c r="L1" s="561"/>
      <c r="M1" s="561"/>
      <c r="N1" s="561"/>
      <c r="O1" s="561"/>
      <c r="P1" s="562"/>
      <c r="Q1" s="534" t="s">
        <v>89</v>
      </c>
      <c r="R1" s="534"/>
      <c r="S1" s="534"/>
      <c r="T1" s="5"/>
      <c r="U1" s="5"/>
    </row>
    <row r="2" spans="1:21" ht="25.5" customHeight="1">
      <c r="A2" s="376"/>
      <c r="B2" s="376"/>
      <c r="C2" s="376"/>
      <c r="D2" s="563"/>
      <c r="E2" s="564"/>
      <c r="F2" s="564"/>
      <c r="G2" s="564"/>
      <c r="H2" s="564"/>
      <c r="I2" s="564"/>
      <c r="J2" s="564"/>
      <c r="K2" s="564"/>
      <c r="L2" s="564"/>
      <c r="M2" s="564"/>
      <c r="N2" s="564"/>
      <c r="O2" s="564"/>
      <c r="P2" s="565"/>
      <c r="Q2" s="566" t="s">
        <v>49</v>
      </c>
      <c r="R2" s="566"/>
      <c r="S2" s="566"/>
      <c r="T2" s="5"/>
      <c r="U2" s="5"/>
    </row>
    <row r="3" spans="1:21" ht="33" customHeight="1">
      <c r="A3" s="376"/>
      <c r="B3" s="376"/>
      <c r="C3" s="376"/>
      <c r="D3" s="560" t="s">
        <v>48</v>
      </c>
      <c r="E3" s="561"/>
      <c r="F3" s="561"/>
      <c r="G3" s="561"/>
      <c r="H3" s="561"/>
      <c r="I3" s="561"/>
      <c r="J3" s="561"/>
      <c r="K3" s="561"/>
      <c r="L3" s="561"/>
      <c r="M3" s="561"/>
      <c r="N3" s="561"/>
      <c r="O3" s="561"/>
      <c r="P3" s="562"/>
      <c r="Q3" s="6" t="s">
        <v>50</v>
      </c>
      <c r="R3" s="383" t="s">
        <v>64</v>
      </c>
      <c r="S3" s="383"/>
      <c r="T3" s="5"/>
      <c r="U3" s="5"/>
    </row>
    <row r="4" spans="1:21" ht="30.75" customHeight="1">
      <c r="A4" s="376"/>
      <c r="B4" s="376"/>
      <c r="C4" s="376"/>
      <c r="D4" s="563"/>
      <c r="E4" s="564"/>
      <c r="F4" s="564"/>
      <c r="G4" s="564"/>
      <c r="H4" s="564"/>
      <c r="I4" s="564"/>
      <c r="J4" s="564"/>
      <c r="K4" s="564"/>
      <c r="L4" s="564"/>
      <c r="M4" s="564"/>
      <c r="N4" s="564"/>
      <c r="O4" s="564"/>
      <c r="P4" s="565"/>
      <c r="Q4" s="6" t="s">
        <v>151</v>
      </c>
      <c r="R4" s="567">
        <v>44015</v>
      </c>
      <c r="S4" s="567"/>
      <c r="T4" s="5"/>
      <c r="U4" s="5"/>
    </row>
    <row r="5" spans="1:21" ht="21" customHeight="1">
      <c r="A5" s="536" t="s">
        <v>51</v>
      </c>
      <c r="B5" s="536"/>
      <c r="C5" s="536"/>
      <c r="D5" s="536"/>
      <c r="E5" s="536"/>
      <c r="F5" s="536"/>
      <c r="G5" s="536"/>
      <c r="H5" s="536"/>
      <c r="I5" s="536"/>
      <c r="J5" s="536"/>
      <c r="K5" s="536"/>
      <c r="L5" s="536"/>
      <c r="M5" s="536"/>
      <c r="N5" s="536"/>
      <c r="O5" s="536"/>
      <c r="P5" s="536"/>
      <c r="Q5" s="536"/>
      <c r="R5" s="536"/>
      <c r="S5" s="536"/>
      <c r="T5" s="5"/>
      <c r="U5" s="5"/>
    </row>
    <row r="6" spans="1:21" ht="21" customHeight="1">
      <c r="A6" s="536" t="s">
        <v>107</v>
      </c>
      <c r="B6" s="536"/>
      <c r="C6" s="536"/>
      <c r="D6" s="536"/>
      <c r="E6" s="536"/>
      <c r="F6" s="536"/>
      <c r="G6" s="536"/>
      <c r="H6" s="536"/>
      <c r="I6" s="536"/>
      <c r="J6" s="536"/>
      <c r="K6" s="536"/>
      <c r="L6" s="536"/>
      <c r="M6" s="536"/>
      <c r="N6" s="536"/>
      <c r="O6" s="536"/>
      <c r="P6" s="536"/>
      <c r="Q6" s="536"/>
      <c r="R6" s="536"/>
      <c r="S6" s="536"/>
      <c r="T6" s="5"/>
      <c r="U6" s="5"/>
    </row>
    <row r="7" spans="1:21" ht="21.75" customHeight="1">
      <c r="A7" s="547" t="s">
        <v>44</v>
      </c>
      <c r="B7" s="547"/>
      <c r="C7" s="547"/>
      <c r="D7" s="547"/>
      <c r="E7" s="544" t="s">
        <v>295</v>
      </c>
      <c r="F7" s="544"/>
      <c r="G7" s="544"/>
      <c r="H7" s="544"/>
      <c r="I7" s="544"/>
      <c r="J7" s="544"/>
      <c r="K7" s="544"/>
      <c r="L7" s="544"/>
      <c r="M7" s="544"/>
      <c r="N7" s="544"/>
      <c r="O7" s="544"/>
      <c r="P7" s="544"/>
      <c r="Q7" s="544"/>
      <c r="R7" s="544"/>
      <c r="S7" s="544"/>
      <c r="T7" s="5"/>
      <c r="U7" s="5"/>
    </row>
    <row r="8" spans="1:21" ht="21.75" customHeight="1">
      <c r="A8" s="547" t="s">
        <v>45</v>
      </c>
      <c r="B8" s="547"/>
      <c r="C8" s="547"/>
      <c r="D8" s="547"/>
      <c r="E8" s="544" t="s">
        <v>163</v>
      </c>
      <c r="F8" s="544"/>
      <c r="G8" s="544"/>
      <c r="H8" s="544"/>
      <c r="I8" s="544"/>
      <c r="J8" s="544"/>
      <c r="K8" s="544"/>
      <c r="L8" s="544"/>
      <c r="M8" s="544"/>
      <c r="N8" s="544"/>
      <c r="O8" s="544"/>
      <c r="P8" s="544"/>
      <c r="Q8" s="544"/>
      <c r="R8" s="544"/>
      <c r="S8" s="544"/>
      <c r="T8" s="5"/>
      <c r="U8" s="5"/>
    </row>
    <row r="9" spans="1:19" ht="21.75" customHeight="1">
      <c r="A9" s="547" t="s">
        <v>43</v>
      </c>
      <c r="B9" s="547"/>
      <c r="C9" s="547"/>
      <c r="D9" s="547"/>
      <c r="E9" s="544" t="s">
        <v>164</v>
      </c>
      <c r="F9" s="544"/>
      <c r="G9" s="544"/>
      <c r="H9" s="544"/>
      <c r="I9" s="544"/>
      <c r="J9" s="544"/>
      <c r="K9" s="544"/>
      <c r="L9" s="544"/>
      <c r="M9" s="544"/>
      <c r="N9" s="544"/>
      <c r="O9" s="544"/>
      <c r="P9" s="544"/>
      <c r="Q9" s="544"/>
      <c r="R9" s="544"/>
      <c r="S9" s="544"/>
    </row>
    <row r="10" spans="1:19" ht="46.5" customHeight="1">
      <c r="A10" s="550" t="s">
        <v>106</v>
      </c>
      <c r="B10" s="550"/>
      <c r="C10" s="550"/>
      <c r="D10" s="550"/>
      <c r="E10" s="545" t="s">
        <v>179</v>
      </c>
      <c r="F10" s="545"/>
      <c r="G10" s="545"/>
      <c r="H10" s="545"/>
      <c r="I10" s="545"/>
      <c r="J10" s="545"/>
      <c r="K10" s="545"/>
      <c r="L10" s="545"/>
      <c r="M10" s="545"/>
      <c r="N10" s="545"/>
      <c r="O10" s="545"/>
      <c r="P10" s="545"/>
      <c r="Q10" s="545"/>
      <c r="R10" s="545"/>
      <c r="S10" s="545"/>
    </row>
    <row r="11" spans="1:19" ht="12.75" customHeight="1">
      <c r="A11" s="327" t="s">
        <v>108</v>
      </c>
      <c r="B11" s="369" t="s">
        <v>94</v>
      </c>
      <c r="C11" s="369"/>
      <c r="D11" s="369"/>
      <c r="E11" s="369"/>
      <c r="F11" s="542" t="s">
        <v>68</v>
      </c>
      <c r="G11" s="542" t="s">
        <v>95</v>
      </c>
      <c r="H11" s="542" t="s">
        <v>33</v>
      </c>
      <c r="I11" s="542" t="s">
        <v>60</v>
      </c>
      <c r="J11" s="542"/>
      <c r="K11" s="542"/>
      <c r="L11" s="542"/>
      <c r="M11" s="542"/>
      <c r="N11" s="542"/>
      <c r="O11" s="542"/>
      <c r="P11" s="542"/>
      <c r="Q11" s="542"/>
      <c r="R11" s="542"/>
      <c r="S11" s="542"/>
    </row>
    <row r="12" spans="1:19" ht="12.75">
      <c r="A12" s="327"/>
      <c r="B12" s="369"/>
      <c r="C12" s="369"/>
      <c r="D12" s="369"/>
      <c r="E12" s="369"/>
      <c r="F12" s="542"/>
      <c r="G12" s="542"/>
      <c r="H12" s="542"/>
      <c r="I12" s="542"/>
      <c r="J12" s="542"/>
      <c r="K12" s="542"/>
      <c r="L12" s="542"/>
      <c r="M12" s="542"/>
      <c r="N12" s="542"/>
      <c r="O12" s="542"/>
      <c r="P12" s="542"/>
      <c r="Q12" s="542"/>
      <c r="R12" s="542"/>
      <c r="S12" s="542"/>
    </row>
    <row r="13" spans="1:19" ht="42.75" customHeight="1">
      <c r="A13" s="327"/>
      <c r="B13" s="369"/>
      <c r="C13" s="369"/>
      <c r="D13" s="369"/>
      <c r="E13" s="369"/>
      <c r="F13" s="542"/>
      <c r="G13" s="542"/>
      <c r="H13" s="542"/>
      <c r="I13" s="128" t="s">
        <v>155</v>
      </c>
      <c r="J13" s="128" t="s">
        <v>156</v>
      </c>
      <c r="K13" s="172" t="s">
        <v>157</v>
      </c>
      <c r="L13" s="128" t="s">
        <v>158</v>
      </c>
      <c r="M13" s="128" t="s">
        <v>159</v>
      </c>
      <c r="N13" s="128" t="s">
        <v>160</v>
      </c>
      <c r="O13" s="128" t="s">
        <v>161</v>
      </c>
      <c r="P13" s="128" t="s">
        <v>162</v>
      </c>
      <c r="Q13" s="542" t="s">
        <v>70</v>
      </c>
      <c r="R13" s="542"/>
      <c r="S13" s="103" t="s">
        <v>98</v>
      </c>
    </row>
    <row r="14" spans="1:19" ht="55.5" customHeight="1">
      <c r="A14" s="557" t="str">
        <f>+E9</f>
        <v>Calidad Hídrica</v>
      </c>
      <c r="B14" s="540" t="s">
        <v>165</v>
      </c>
      <c r="C14" s="541"/>
      <c r="D14" s="541"/>
      <c r="E14" s="541"/>
      <c r="F14" s="43" t="s">
        <v>171</v>
      </c>
      <c r="G14" s="127">
        <v>4</v>
      </c>
      <c r="H14" s="43" t="s">
        <v>154</v>
      </c>
      <c r="I14" s="127">
        <v>1</v>
      </c>
      <c r="J14" s="551">
        <v>6740461291</v>
      </c>
      <c r="K14" s="127">
        <v>1</v>
      </c>
      <c r="L14" s="551">
        <v>3090643702</v>
      </c>
      <c r="M14" s="127">
        <v>1</v>
      </c>
      <c r="N14" s="551">
        <v>2402365993</v>
      </c>
      <c r="O14" s="136">
        <v>1</v>
      </c>
      <c r="P14" s="551">
        <v>2367276093</v>
      </c>
      <c r="Q14" s="366">
        <v>4</v>
      </c>
      <c r="R14" s="367"/>
      <c r="S14" s="554">
        <f aca="true" t="shared" si="0" ref="S14:S19">+J14+L14+N14+P14</f>
        <v>14600747079</v>
      </c>
    </row>
    <row r="15" spans="1:19" ht="87.75" customHeight="1">
      <c r="A15" s="557"/>
      <c r="B15" s="540" t="s">
        <v>166</v>
      </c>
      <c r="C15" s="541"/>
      <c r="D15" s="541"/>
      <c r="E15" s="541"/>
      <c r="F15" s="43" t="s">
        <v>172</v>
      </c>
      <c r="G15" s="127">
        <v>9</v>
      </c>
      <c r="H15" s="43" t="s">
        <v>154</v>
      </c>
      <c r="I15" s="127">
        <v>0</v>
      </c>
      <c r="J15" s="558"/>
      <c r="K15" s="127">
        <v>1</v>
      </c>
      <c r="L15" s="558"/>
      <c r="M15" s="127">
        <v>1</v>
      </c>
      <c r="N15" s="558"/>
      <c r="O15" s="136">
        <v>2</v>
      </c>
      <c r="P15" s="552"/>
      <c r="Q15" s="366">
        <v>4</v>
      </c>
      <c r="R15" s="367"/>
      <c r="S15" s="555">
        <f t="shared" si="0"/>
        <v>0</v>
      </c>
    </row>
    <row r="16" spans="1:19" ht="66" customHeight="1">
      <c r="A16" s="557"/>
      <c r="B16" s="540" t="s">
        <v>167</v>
      </c>
      <c r="C16" s="541"/>
      <c r="D16" s="541"/>
      <c r="E16" s="541"/>
      <c r="F16" s="43" t="s">
        <v>173</v>
      </c>
      <c r="G16" s="127">
        <v>3</v>
      </c>
      <c r="H16" s="43" t="s">
        <v>154</v>
      </c>
      <c r="I16" s="127">
        <v>0</v>
      </c>
      <c r="J16" s="558"/>
      <c r="K16" s="127">
        <v>1</v>
      </c>
      <c r="L16" s="558"/>
      <c r="M16" s="127">
        <v>2</v>
      </c>
      <c r="N16" s="558"/>
      <c r="O16" s="136">
        <v>1</v>
      </c>
      <c r="P16" s="552"/>
      <c r="Q16" s="366">
        <v>4</v>
      </c>
      <c r="R16" s="367"/>
      <c r="S16" s="555">
        <f t="shared" si="0"/>
        <v>0</v>
      </c>
    </row>
    <row r="17" spans="1:19" ht="59.25" customHeight="1">
      <c r="A17" s="557"/>
      <c r="B17" s="540" t="s">
        <v>168</v>
      </c>
      <c r="C17" s="541"/>
      <c r="D17" s="541"/>
      <c r="E17" s="541"/>
      <c r="F17" s="43" t="s">
        <v>174</v>
      </c>
      <c r="G17" s="127">
        <v>7</v>
      </c>
      <c r="H17" s="43" t="s">
        <v>154</v>
      </c>
      <c r="I17" s="127">
        <v>2</v>
      </c>
      <c r="J17" s="558"/>
      <c r="K17" s="127">
        <v>1</v>
      </c>
      <c r="L17" s="558"/>
      <c r="M17" s="127">
        <v>1</v>
      </c>
      <c r="N17" s="558"/>
      <c r="O17" s="136">
        <v>1</v>
      </c>
      <c r="P17" s="552"/>
      <c r="Q17" s="366">
        <v>5</v>
      </c>
      <c r="R17" s="367"/>
      <c r="S17" s="555">
        <f t="shared" si="0"/>
        <v>0</v>
      </c>
    </row>
    <row r="18" spans="1:19" ht="63.75" customHeight="1">
      <c r="A18" s="557"/>
      <c r="B18" s="548" t="s">
        <v>169</v>
      </c>
      <c r="C18" s="549"/>
      <c r="D18" s="549"/>
      <c r="E18" s="549"/>
      <c r="F18" s="43" t="s">
        <v>175</v>
      </c>
      <c r="G18" s="127">
        <v>3</v>
      </c>
      <c r="H18" s="43" t="s">
        <v>154</v>
      </c>
      <c r="I18" s="127">
        <v>2</v>
      </c>
      <c r="J18" s="558"/>
      <c r="K18" s="212">
        <v>0</v>
      </c>
      <c r="L18" s="558"/>
      <c r="M18" s="127">
        <v>1</v>
      </c>
      <c r="N18" s="558"/>
      <c r="O18" s="136">
        <v>0</v>
      </c>
      <c r="P18" s="552"/>
      <c r="Q18" s="366">
        <v>3</v>
      </c>
      <c r="R18" s="367"/>
      <c r="S18" s="555">
        <f t="shared" si="0"/>
        <v>0</v>
      </c>
    </row>
    <row r="19" spans="1:19" ht="92.25" customHeight="1">
      <c r="A19" s="557"/>
      <c r="B19" s="540" t="s">
        <v>170</v>
      </c>
      <c r="C19" s="541"/>
      <c r="D19" s="541"/>
      <c r="E19" s="541"/>
      <c r="F19" s="43" t="s">
        <v>176</v>
      </c>
      <c r="G19" s="127">
        <v>0</v>
      </c>
      <c r="H19" s="43" t="s">
        <v>154</v>
      </c>
      <c r="I19" s="127">
        <v>1</v>
      </c>
      <c r="J19" s="559"/>
      <c r="K19" s="127">
        <v>1</v>
      </c>
      <c r="L19" s="559"/>
      <c r="M19" s="127">
        <v>1</v>
      </c>
      <c r="N19" s="559"/>
      <c r="O19" s="136">
        <v>1</v>
      </c>
      <c r="P19" s="553"/>
      <c r="Q19" s="366">
        <v>4</v>
      </c>
      <c r="R19" s="367"/>
      <c r="S19" s="556">
        <f t="shared" si="0"/>
        <v>0</v>
      </c>
    </row>
    <row r="20" spans="1:19" s="15" customFormat="1" ht="23.25" customHeight="1">
      <c r="A20" s="546" t="s">
        <v>69</v>
      </c>
      <c r="B20" s="546"/>
      <c r="C20" s="546"/>
      <c r="D20" s="546"/>
      <c r="E20" s="546"/>
      <c r="F20" s="546"/>
      <c r="G20" s="546"/>
      <c r="H20" s="546"/>
      <c r="I20" s="101"/>
      <c r="J20" s="274">
        <v>6740461291</v>
      </c>
      <c r="K20" s="137"/>
      <c r="L20" s="274">
        <v>3090643702</v>
      </c>
      <c r="M20" s="137"/>
      <c r="N20" s="274">
        <v>2402365993</v>
      </c>
      <c r="O20" s="137"/>
      <c r="P20" s="274">
        <v>2367276093</v>
      </c>
      <c r="Q20" s="543"/>
      <c r="R20" s="543"/>
      <c r="S20" s="274">
        <f>J20+L20+N20+P20</f>
        <v>14600747079</v>
      </c>
    </row>
    <row r="21" spans="2:3" ht="12.75">
      <c r="B21" s="4"/>
      <c r="C21" s="4"/>
    </row>
    <row r="26" spans="8:19" ht="12.75">
      <c r="H26" s="16"/>
      <c r="I26" s="16"/>
      <c r="J26" s="16"/>
      <c r="K26" s="16"/>
      <c r="L26" s="16"/>
      <c r="M26" s="16"/>
      <c r="N26" s="16"/>
      <c r="O26" s="16"/>
      <c r="P26" s="16"/>
      <c r="Q26" s="16"/>
      <c r="R26" s="16"/>
      <c r="S26" s="16"/>
    </row>
    <row r="27" spans="8:19" ht="12.75">
      <c r="H27" s="16"/>
      <c r="I27" s="16"/>
      <c r="J27" s="16"/>
      <c r="K27" s="16"/>
      <c r="L27" s="16"/>
      <c r="M27" s="16"/>
      <c r="N27" s="16"/>
      <c r="O27" s="16"/>
      <c r="P27" s="16"/>
      <c r="Q27" s="16"/>
      <c r="R27" s="16"/>
      <c r="S27" s="16"/>
    </row>
    <row r="28" spans="8:19" ht="12.75">
      <c r="H28" s="17"/>
      <c r="I28" s="17"/>
      <c r="J28" s="17"/>
      <c r="K28" s="17"/>
      <c r="L28" s="17"/>
      <c r="M28" s="17"/>
      <c r="N28" s="17"/>
      <c r="O28" s="16"/>
      <c r="P28" s="16"/>
      <c r="Q28" s="16"/>
      <c r="R28" s="16"/>
      <c r="S28" s="16"/>
    </row>
    <row r="29" spans="8:19" ht="12.75">
      <c r="H29" s="17"/>
      <c r="I29" s="17"/>
      <c r="J29" s="17"/>
      <c r="K29" s="17"/>
      <c r="L29" s="17"/>
      <c r="M29" s="17"/>
      <c r="N29" s="17"/>
      <c r="O29" s="16"/>
      <c r="P29" s="16"/>
      <c r="Q29" s="16"/>
      <c r="R29" s="16"/>
      <c r="S29" s="16"/>
    </row>
    <row r="30" spans="8:19" ht="12.75">
      <c r="H30" s="17"/>
      <c r="I30" s="17"/>
      <c r="J30" s="17"/>
      <c r="K30" s="17"/>
      <c r="L30" s="17"/>
      <c r="M30" s="17"/>
      <c r="N30" s="17"/>
      <c r="O30" s="16"/>
      <c r="P30" s="16"/>
      <c r="Q30" s="16"/>
      <c r="R30" s="16"/>
      <c r="S30" s="16"/>
    </row>
    <row r="31" spans="8:19" ht="12.75">
      <c r="H31" s="17"/>
      <c r="I31" s="17"/>
      <c r="J31" s="17"/>
      <c r="K31" s="17"/>
      <c r="L31" s="17"/>
      <c r="M31" s="17"/>
      <c r="N31" s="17"/>
      <c r="O31" s="16"/>
      <c r="P31" s="16"/>
      <c r="Q31" s="16"/>
      <c r="R31" s="16"/>
      <c r="S31" s="16"/>
    </row>
    <row r="32" spans="8:19" ht="12.75">
      <c r="H32" s="16"/>
      <c r="I32" s="16"/>
      <c r="J32" s="16"/>
      <c r="K32" s="16"/>
      <c r="L32" s="16"/>
      <c r="M32" s="16"/>
      <c r="N32" s="16"/>
      <c r="O32" s="16"/>
      <c r="P32" s="16"/>
      <c r="Q32" s="16"/>
      <c r="R32" s="16"/>
      <c r="S32" s="16"/>
    </row>
    <row r="33" spans="8:19" ht="12.75">
      <c r="H33" s="16"/>
      <c r="I33" s="16"/>
      <c r="J33" s="16"/>
      <c r="K33" s="16"/>
      <c r="L33" s="16"/>
      <c r="M33" s="16"/>
      <c r="N33" s="16"/>
      <c r="O33" s="16"/>
      <c r="P33" s="16"/>
      <c r="Q33" s="16"/>
      <c r="R33" s="16"/>
      <c r="S33" s="16"/>
    </row>
    <row r="34" spans="8:19" ht="12.75">
      <c r="H34" s="16"/>
      <c r="I34" s="16"/>
      <c r="J34" s="16"/>
      <c r="K34" s="16"/>
      <c r="L34" s="16"/>
      <c r="M34" s="16"/>
      <c r="N34" s="16"/>
      <c r="O34" s="16"/>
      <c r="P34" s="16"/>
      <c r="Q34" s="16"/>
      <c r="R34" s="16"/>
      <c r="S34" s="16"/>
    </row>
    <row r="35" spans="8:19" ht="12.75">
      <c r="H35" s="16"/>
      <c r="I35" s="16"/>
      <c r="J35" s="16"/>
      <c r="K35" s="16"/>
      <c r="L35" s="16"/>
      <c r="M35" s="16"/>
      <c r="N35" s="16"/>
      <c r="O35" s="16"/>
      <c r="P35" s="16"/>
      <c r="Q35" s="16"/>
      <c r="R35" s="16"/>
      <c r="S35" s="16"/>
    </row>
    <row r="36" spans="8:19" ht="12.75">
      <c r="H36" s="16"/>
      <c r="I36" s="16"/>
      <c r="J36" s="16"/>
      <c r="K36" s="16"/>
      <c r="L36" s="16"/>
      <c r="M36" s="16"/>
      <c r="N36" s="16"/>
      <c r="O36" s="16"/>
      <c r="P36" s="16"/>
      <c r="Q36" s="16"/>
      <c r="R36" s="16"/>
      <c r="S36" s="16"/>
    </row>
    <row r="37" spans="8:19" ht="12.75">
      <c r="H37" s="16"/>
      <c r="I37" s="16"/>
      <c r="J37" s="16"/>
      <c r="K37" s="16"/>
      <c r="L37" s="16"/>
      <c r="M37" s="16"/>
      <c r="N37" s="16"/>
      <c r="O37" s="16"/>
      <c r="P37" s="16"/>
      <c r="Q37" s="16"/>
      <c r="R37" s="16"/>
      <c r="S37" s="16"/>
    </row>
    <row r="38" spans="8:19" ht="12.75">
      <c r="H38" s="16"/>
      <c r="I38" s="16"/>
      <c r="J38" s="16"/>
      <c r="K38" s="16"/>
      <c r="L38" s="16"/>
      <c r="M38" s="16"/>
      <c r="N38" s="16"/>
      <c r="O38" s="16"/>
      <c r="P38" s="16"/>
      <c r="Q38" s="16"/>
      <c r="R38" s="16"/>
      <c r="S38" s="16"/>
    </row>
    <row r="39" spans="8:19" ht="12.75">
      <c r="H39" s="16"/>
      <c r="I39" s="16"/>
      <c r="J39" s="16"/>
      <c r="K39" s="16"/>
      <c r="L39" s="16"/>
      <c r="M39" s="16"/>
      <c r="N39" s="16"/>
      <c r="O39" s="16"/>
      <c r="P39" s="16"/>
      <c r="Q39" s="16"/>
      <c r="R39" s="16"/>
      <c r="S39" s="16"/>
    </row>
    <row r="40" spans="8:19" ht="12.75">
      <c r="H40" s="16"/>
      <c r="I40" s="16"/>
      <c r="J40" s="16"/>
      <c r="K40" s="16"/>
      <c r="L40" s="16"/>
      <c r="M40" s="16"/>
      <c r="N40" s="16"/>
      <c r="O40" s="16"/>
      <c r="P40" s="16"/>
      <c r="Q40" s="16"/>
      <c r="R40" s="16"/>
      <c r="S40" s="16"/>
    </row>
  </sheetData>
  <sheetProtection/>
  <mergeCells count="44">
    <mergeCell ref="A8:D8"/>
    <mergeCell ref="A11:A13"/>
    <mergeCell ref="R3:S3"/>
    <mergeCell ref="R4:S4"/>
    <mergeCell ref="A5:S5"/>
    <mergeCell ref="D3:P4"/>
    <mergeCell ref="Q15:R15"/>
    <mergeCell ref="B15:E15"/>
    <mergeCell ref="A1:C4"/>
    <mergeCell ref="H11:H13"/>
    <mergeCell ref="D1:P2"/>
    <mergeCell ref="Q1:S1"/>
    <mergeCell ref="F11:F13"/>
    <mergeCell ref="Q2:S2"/>
    <mergeCell ref="A7:D7"/>
    <mergeCell ref="E8:S8"/>
    <mergeCell ref="A10:D10"/>
    <mergeCell ref="A6:S6"/>
    <mergeCell ref="E7:S7"/>
    <mergeCell ref="P14:P19"/>
    <mergeCell ref="S14:S19"/>
    <mergeCell ref="A14:A19"/>
    <mergeCell ref="J14:J19"/>
    <mergeCell ref="L14:L19"/>
    <mergeCell ref="N14:N19"/>
    <mergeCell ref="B11:E13"/>
    <mergeCell ref="A9:D9"/>
    <mergeCell ref="I11:S12"/>
    <mergeCell ref="Q19:R19"/>
    <mergeCell ref="G11:G13"/>
    <mergeCell ref="B17:E17"/>
    <mergeCell ref="B18:E18"/>
    <mergeCell ref="B16:E16"/>
    <mergeCell ref="Q14:R14"/>
    <mergeCell ref="B19:E19"/>
    <mergeCell ref="Q13:R13"/>
    <mergeCell ref="Q16:R16"/>
    <mergeCell ref="Q17:R17"/>
    <mergeCell ref="Q20:R20"/>
    <mergeCell ref="E9:S9"/>
    <mergeCell ref="E10:S10"/>
    <mergeCell ref="B14:E14"/>
    <mergeCell ref="A20:H20"/>
    <mergeCell ref="Q18:R18"/>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cp:lastPrinted>2016-05-03T19:32:30Z</cp:lastPrinted>
  <dcterms:created xsi:type="dcterms:W3CDTF">2009-04-02T20:41:07Z</dcterms:created>
  <dcterms:modified xsi:type="dcterms:W3CDTF">2021-07-13T15:53:26Z</dcterms:modified>
  <cp:category/>
  <cp:version/>
  <cp:contentType/>
  <cp:contentStatus/>
</cp:coreProperties>
</file>