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1910" activeTab="0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</externalReferences>
  <definedNames>
    <definedName name="_xlnm.Print_Area" localSheetId="0">'POA H.A.'!$A$1:$N$29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  <author>Monica</author>
  </authors>
  <commentList>
    <comment ref="L13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A12" authorId="2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2.xml><?xml version="1.0" encoding="utf-8"?>
<comments xmlns="http://schemas.openxmlformats.org/spreadsheetml/2006/main">
  <authors>
    <author>Monica</author>
  </authors>
  <commentList>
    <comment ref="A73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sharedStrings.xml><?xml version="1.0" encoding="utf-8"?>
<sst xmlns="http://schemas.openxmlformats.org/spreadsheetml/2006/main" count="407" uniqueCount="224">
  <si>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</si>
  <si>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</si>
  <si>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</si>
  <si>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</si>
  <si>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</si>
  <si>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</si>
  <si>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</si>
  <si>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</si>
  <si>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</si>
  <si>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</si>
  <si>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</si>
  <si>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</si>
  <si>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</si>
  <si>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</si>
  <si>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</si>
  <si>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</si>
  <si>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</si>
  <si>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</si>
  <si>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</si>
  <si>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</si>
  <si>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</si>
  <si>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</si>
  <si>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</si>
  <si>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</si>
  <si>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</si>
  <si>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</si>
  <si>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</si>
  <si>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</si>
  <si>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</si>
  <si>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</si>
  <si>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</si>
  <si>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</si>
  <si>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</si>
  <si>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</si>
  <si>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</si>
  <si>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</si>
  <si>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</si>
  <si>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</si>
  <si>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</si>
  <si>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</si>
  <si>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</si>
  <si>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</si>
  <si>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</si>
  <si>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</si>
  <si>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</si>
  <si>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</si>
  <si>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</si>
  <si>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</si>
  <si>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</si>
  <si>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</si>
  <si>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</si>
  <si>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</si>
  <si>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</si>
  <si>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</si>
  <si>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</si>
  <si>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</si>
  <si>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</si>
  <si>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</si>
  <si>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</si>
  <si>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</si>
  <si>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</si>
  <si>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</si>
  <si>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</si>
  <si>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</si>
  <si>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</si>
  <si>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</si>
  <si>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</si>
  <si>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</si>
  <si>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</si>
  <si>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</si>
  <si>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</si>
  <si>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</si>
  <si>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</si>
  <si>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</si>
  <si>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</si>
  <si>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</si>
  <si>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</si>
  <si>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</si>
  <si>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</si>
  <si>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</si>
  <si>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</si>
  <si>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</si>
  <si>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</si>
  <si>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</si>
  <si>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</si>
  <si>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</si>
  <si>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</si>
  <si>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</si>
  <si>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</si>
  <si>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</si>
  <si>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</si>
  <si>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</si>
  <si>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</si>
  <si>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</si>
  <si>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</si>
  <si>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</si>
  <si>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</si>
  <si>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</si>
  <si>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</si>
  <si>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</si>
  <si>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</si>
  <si>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</si>
  <si>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</si>
  <si>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</si>
  <si>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</si>
  <si>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</si>
  <si>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</si>
  <si>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</si>
  <si>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</si>
  <si>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</si>
  <si>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</si>
  <si>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</si>
  <si>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>Sobretasa Y/O Porcentaje  Ambiental Al Impuesto Predial   - Excedentes Financieros</t>
  </si>
  <si>
    <t>Termoeléctrico- GENSA  - Excedentes Financieros</t>
  </si>
  <si>
    <t>OBJETO</t>
  </si>
  <si>
    <t>EXPERIENCIA</t>
  </si>
  <si>
    <t>RECURSO HUMANO EXTERNO</t>
  </si>
  <si>
    <t>Versión 2</t>
  </si>
  <si>
    <t>Participación y gobernanza ambiental</t>
  </si>
  <si>
    <t>Brindar asistencia técnica y cualificación a grupos de interés en gobernanza ambiental</t>
  </si>
  <si>
    <t>Número de grupos
capacitados</t>
  </si>
  <si>
    <t>Realizar eventos para generar sensibilidad y conocimiento ambiental.</t>
  </si>
  <si>
    <t>Número de eventos de
intercambio  de experiencias</t>
  </si>
  <si>
    <t>Implementar estrategias para la gobernanza ambiental</t>
  </si>
  <si>
    <t>Implementar un programa de Ecología Política para fomentar la responsabilidad ambiental en la sociedad</t>
  </si>
  <si>
    <t>Número  de estrategias para la gobernanza ambiental.   implementadas</t>
  </si>
  <si>
    <t>Elaborar instrumentos que faciliten la participación en la gestión ambiental</t>
  </si>
  <si>
    <t>Diseñar y elaborar material interpretativo y pedagógico que permita la gestión del conocimiento ambiental.</t>
  </si>
  <si>
    <t xml:space="preserve">Número de instrumentos metodológicos elaborados </t>
  </si>
  <si>
    <t>LADY GUERRERO</t>
  </si>
  <si>
    <t>LUIS HAIR DUEÑAS GOMEZ</t>
  </si>
  <si>
    <t>Jefe de Oficina de Cultura ambiental</t>
  </si>
  <si>
    <t>Responsable Proceso Evaluación Misional</t>
  </si>
  <si>
    <t>VALOR UNITARIO Incluido IVA $ 
(2020)</t>
  </si>
  <si>
    <t>Promover la participación, para el fortalecimiento de la corresponsabilidad en la gestión ambiental, para garantizar la preservación del medio ambiente y el manejo sustentable de los ecosistemas naturales</t>
  </si>
  <si>
    <t xml:space="preserve">METAS AÑO (2020) </t>
  </si>
  <si>
    <t xml:space="preserve">COSTOS PROYECTOS  AÑO (2020) </t>
  </si>
  <si>
    <t xml:space="preserve">METAS AÑO (2021) </t>
  </si>
  <si>
    <t xml:space="preserve">COSTOS PORYECTOS  AÑO (2021) </t>
  </si>
  <si>
    <t xml:space="preserve">METAS AÑO (2022) </t>
  </si>
  <si>
    <t xml:space="preserve">COSTOS PORYECTOS  AÑO (2022) </t>
  </si>
  <si>
    <t xml:space="preserve">METAS AÑO (2023) </t>
  </si>
  <si>
    <t xml:space="preserve">COSTOS PORYECTOS  AÑO (2023) </t>
  </si>
  <si>
    <t>Número</t>
  </si>
  <si>
    <t>Generar espacios de intercambio de experiencias del conocimiento ancestral del territorio</t>
  </si>
  <si>
    <t xml:space="preserve">TOTAL </t>
  </si>
  <si>
    <t>METAS AÑO 2021</t>
  </si>
  <si>
    <t>TECHOS FUENTES</t>
  </si>
  <si>
    <t>B. - PROGRAMACION PLAN DE NECESIDADES  AÑO 2021</t>
  </si>
  <si>
    <t>C. - PROGRAMACION BIENES Y SERVICIOS  ALMACÉN AÑO  (2021)</t>
  </si>
  <si>
    <t>Sobretasa Y/O Porcentaje  Ambiental Al Impuesto Predial   - Vigencia 2021</t>
  </si>
  <si>
    <t xml:space="preserve"> </t>
  </si>
  <si>
    <t>Jurisdiccion de Corpoboyacá.</t>
  </si>
  <si>
    <t>Realizar y organizar procesos de cualificación a grupos de interés en temas de gobernanza ambiental.</t>
  </si>
  <si>
    <t>(No. de grupos
organizados y capacitados/No. De grupos programados)*100</t>
  </si>
  <si>
    <t>5 grupos organizados y capacitados</t>
  </si>
  <si>
    <t>(No.  de estrategias para la gobernanza ambiental.   Implementadas/ No. De estrategias programadas)*100</t>
  </si>
  <si>
    <t>Relizar acciones para la gobernanza ambiental.</t>
  </si>
  <si>
    <t>1 estrategia de gobernanza ambiental implementada</t>
  </si>
  <si>
    <t>1 herramienta elaborada para la participación efectiva</t>
  </si>
  <si>
    <t xml:space="preserve">Elaborar e implementar  herramientaas metodológicas para facilitar la participación en la gestión ambiental </t>
  </si>
  <si>
    <t xml:space="preserve">(No. de instrumentos metodológicos elaborados/No. De instrumentos programados)*100 </t>
  </si>
  <si>
    <t>Implementar espacios que promuevan la gestión del conocimiento y saber ancestral</t>
  </si>
  <si>
    <t>(No. de eventos de
intercambio  de experiencias realizados/No. De eventos programados)*100</t>
  </si>
  <si>
    <t>1 espacio para el intercambio de experiencias realizado</t>
  </si>
  <si>
    <t>Contrato de Prestación de Servicios profesionales para realizar actividades en marco del programa del plan de acción Comunicación Educación y Participación en los proyectos de Educación Ambiental y “ Participación y Gobernanza Ambiental” de la Oficina de Cultura Ambiental, de acuerdo con las especificaciones descritas en los estudios previos.</t>
  </si>
  <si>
    <t>Contrato de Prestación de Servicios profesionales para realizar actividades en marco del programa del plan de acción Comunicación Educación y Participación en los proyectos de Educación Ambiental y “ Participación y Gobernanza Ambiental” de la Oficina de Cultura Ambiental, de acuerdo con las especificaciones descritas en los estudios previos</t>
  </si>
  <si>
    <t>Contrato de Prestación de Servicios profesionales   para realizar actividades en marco del programa  del plan de accion "Comunicación Educacion y Participacion" en el   proyecto de "Educación Ambiental" de  la oficina de cultura ambiental de acuerdo con las especificaciones descritas en los estudios previos.</t>
  </si>
  <si>
    <t xml:space="preserve">0 - 6 meses de experiencia </t>
  </si>
  <si>
    <t>GLOBAL</t>
  </si>
  <si>
    <t>ESTRATEGIA INTERCAMBIO CONOCIMIENTO ANCESTRAL</t>
  </si>
  <si>
    <t>APOYO LOGÍSTICO PARA LA CUALIFICACIÓN DE GRUPOS DE INTERÉS</t>
  </si>
  <si>
    <t xml:space="preserve">13- 24 meses de experiencia </t>
  </si>
  <si>
    <t>Formulacion POA, según Acuerdo 012 del 18 de diciembre del 2020, Presupuesto 2021</t>
  </si>
  <si>
    <t>26  meses de experiencia profesional  y 12 meses especifica.</t>
  </si>
  <si>
    <t>Trabajo Social, Sociología y/o Psicología, con 15 meses de experiencia profesional Categoria 3 desplazamiento</t>
  </si>
  <si>
    <t xml:space="preserve">Biología y/o afines con 15 meses de experiencia en gestion ambiental Categoria 3 desplazamiento </t>
  </si>
  <si>
    <t xml:space="preserve"> Licenciado en Ciencias Naturales y Educación Ambiental , con 26 meses de experiencia profesional y 12 meses de experiencia especifica  en educacion ambiental.Categoria 4 desplazamiento SONIA TORRES </t>
  </si>
  <si>
    <t xml:space="preserve">Ingeniero Sanitario con 03 meses de experiencia en temas de recurso hidrico.categoria 1 desplazamientro </t>
  </si>
  <si>
    <t>CONTRATAR EL SUMINISTRO DE PARQUES INFANTILES ELABORADOS EN MADERA PLÁSTICA Y PUNTOS ECOLÓGICOS DE RECOLECCIÓN PARA ENVASES PLÁSTICOS QUE PERMITAN FORTALECER ACCIONES PARA CONCIENCIAR A LAS DIFERENTES COMUNIDADES DE ONCE MUNICIPIOS DE LA JURISDICCIÓN DE CORPOBOYACÁ, EN LA APROPIACIÓN DE LA ESTRATEGIA TERRITORIOS LIBRES DE PLÁSTICO, PARA LA SEPARACIÓN Y GESTIÓN DE RESIDUOS PLÁSTICOS EN MARCO DEL PROYECTO PARTICIPACIÓN Y GOBERNANZA AMBIENTAL  Y DE LA ACTIVIDAD REALIZAR ACCIONES PARA LA GOBERNANZA AMBIENTAL</t>
  </si>
  <si>
    <t>CONTRATAR EL SUMINISTRO DE MATERIAL PEDAGOGICO PARA EL FORTALECIMIENTO DE LA EDUCACIÓN Y LA PARTICIPACIÓN</t>
  </si>
  <si>
    <t>Modificaciones correspondientes por aprobación del Acuerdo 05 del 28 de abril de 2021, por medio del cual se adicionaron al presupuesto 2011, los excedentes financieros de la vigencia 2020 y el Acuerdo 06 del 28 de abril de 2021, Por medio del cual se modifica el Plan de Acción Cuatrienal “Acciones Sostenibles – 2020-2023, tiempo de pactar la paz con la naturaleza”.</t>
  </si>
  <si>
    <t>Convenios</t>
  </si>
  <si>
    <t xml:space="preserve">Comunicación, Educación y Participación </t>
  </si>
  <si>
    <t xml:space="preserve">Ciudadanía Ecológica </t>
  </si>
  <si>
    <t>10101 
TASA USO AGUA  -  VIG-2021</t>
  </si>
  <si>
    <t>10102 
TASA USO AGUA  - RECUP. CARTERA</t>
  </si>
  <si>
    <t>10104 
TASA USO AGUA  - EXCEDENTES</t>
  </si>
  <si>
    <t>10201  
TASA RETRIBUTIVA VERTIMIENTOS  -  VIG-2021</t>
  </si>
  <si>
    <t>10202 
TASA RETRIBUTIVA VERTIMIENTOS  - RECUP. CARTERA</t>
  </si>
  <si>
    <t>10204 
TASA RETRIBUTIVA VERTIMIENTOS  - EXCEDENTES</t>
  </si>
  <si>
    <t>10301  
TASA 
COMPENSATORIA CAZA FAUNA SILVESTRE -  VIG-2021</t>
  </si>
  <si>
    <t>10304 
TASA COMPENSATORIA CAZA FAUNA SILVESTRE -  EXCEDENTES</t>
  </si>
  <si>
    <t>10401  
TASA APROVECHAMIENTO FORESTAL -  VIG-2021</t>
  </si>
  <si>
    <t>20101  
EVALUACIÓN Y SEGUIMIENTO LICENCIAS , SALVOCONDUCTOS - VIG-2021</t>
  </si>
  <si>
    <t>20102 
EVALUACIÓN Y SEGUIMIENTO LICENCIAS , SALVOCONDUCTOS - RECUP. CARTERA</t>
  </si>
  <si>
    <t>20104 EVALUACIÓN Y SEGUIMIENTO LICENCIAS , SALVOCONDUCTOS - EXCEDENTES</t>
  </si>
  <si>
    <t>20201 
DERECHOS EXPLOTACION RECURSOS (PLAYA BLANCA)-  VIG-2021</t>
  </si>
  <si>
    <t>20204 
DERECHOS EXPLOTACION RECURSOS (PLAYA BLANCA) - EXCEDENTES</t>
  </si>
  <si>
    <t>20301 
MULTAS, SANCIONES Y OTROS (REINTEGROS, DEVOLUCIONES Y DIVERSOS) - VIG-2021</t>
  </si>
  <si>
    <t>20302 
MULTAS, SANCIONES Y OTROS (REINTEGROS, DEVOLUCIONES Y DIVERSOS) - RECUP. CARTERA</t>
  </si>
  <si>
    <t>20304 
MULTAS, SANCIONES Y OTROS (REINTEGROS, DEVOLUCIONES Y DIVERSOS) - EXCEDENTES</t>
  </si>
  <si>
    <t>30101 
SOBRETASA Y/O PORCENTAJE  AMBIENTAL  -  VIG-2021</t>
  </si>
  <si>
    <t>30102 
SOBRETASA Y/O PORCENTAJE  AMBIENTAL  -  RECUP. CARTERA</t>
  </si>
  <si>
    <t>30103 
SOBRETASA Y/O PORCENTAJE  AMBIENTAL  -  RENDIMIENTOS FINANCIEROS</t>
  </si>
  <si>
    <t>30104
SOBRETASA Y/O PORCENTAJE  AMBIENTAL  - EXCEDENTES</t>
  </si>
  <si>
    <t>40401 
APORTES CAR CONV 2645- PORH</t>
  </si>
  <si>
    <t>40402 
APORTES CNV GOBERNACIÓN BOYACÁ 3615-</t>
  </si>
  <si>
    <t>40403 
CONVENIO FONAM</t>
  </si>
  <si>
    <t>51101 
GENSA-  VIG-2021</t>
  </si>
  <si>
    <t>51104 
GENSA-  EXCEDENTES</t>
  </si>
  <si>
    <t>51201 
ELECTRO SOCHAGOTA-  VIG-2021</t>
  </si>
  <si>
    <t>51204 
ELECTRO SOCHAGOTA-  EXCEDENTES</t>
  </si>
  <si>
    <t>51301 
OCENSA-  VIG-2021</t>
  </si>
  <si>
    <t>51304 
OCENSA-  EXCEDENTES</t>
  </si>
  <si>
    <t>51401 
ARGOS-  VIG-2021</t>
  </si>
  <si>
    <t>51404 
ARGOS-  EXCEDENTES</t>
  </si>
  <si>
    <t>52101 
HIDROSOGAMOSO-  VIG-2021</t>
  </si>
  <si>
    <t>52104 
HIDROSOGAMOSO-  EXCEDENTES</t>
  </si>
  <si>
    <t>52201 
CHIVOR-  VIG-2021</t>
  </si>
  <si>
    <t>52204 
CHIVOR-  EXCEDENTES</t>
  </si>
  <si>
    <t>53104 
OCENSA -EXCEDENTES</t>
  </si>
  <si>
    <t>53204 
ARGOS - EXCEDENTES</t>
  </si>
  <si>
    <t xml:space="preserve">Comunicación, Educación y Participación  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</si>
</sst>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&quot;$&quot;\ * #,##0_);_(&quot;$&quot;\ * \(#,##0\);_(&quot;$&quot;\ * &quot;-&quot;??_);_(@_)"/>
    <numFmt numFmtId="197" formatCode="[$-240A]dddd\,\ d\ &quot;de&quot;\ mmmm\ &quot;de&quot;\ yyyy"/>
    <numFmt numFmtId="198" formatCode="[$-240A]h:mm:ss\ AM/PM"/>
    <numFmt numFmtId="199" formatCode="[$-F800]dddd\,\ mmmm\ dd\,\ yyyy"/>
    <numFmt numFmtId="200" formatCode="dd/mm/yyyy;@"/>
    <numFmt numFmtId="201" formatCode="_(&quot;$&quot;\ * #,##0.0_);_(&quot;$&quot;\ * \(#,##0.0\);_(&quot;$&quot;\ * &quot;-&quot;??_);_(@_)"/>
    <numFmt numFmtId="202" formatCode="_(* #,##0.0_);_(* \(#,##0.0\);_(* &quot;-&quot;_);_(@_)"/>
    <numFmt numFmtId="203" formatCode="_(* #,##0.00_);_(* \(#,##0.00\);_(* &quot;-&quot;_);_(@_)"/>
    <numFmt numFmtId="204" formatCode="_(* #,##0.0_);_(* \(#,##0.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  <font>
      <b/>
      <sz val="8"/>
      <color rgb="FF202124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49" applyNumberFormat="1" applyFont="1" applyFill="1" applyBorder="1" applyAlignment="1">
      <alignment horizontal="left" vertical="center"/>
    </xf>
    <xf numFmtId="189" fontId="0" fillId="0" borderId="0" xfId="52" applyNumberFormat="1" applyFont="1" applyAlignment="1">
      <alignment horizontal="center" vertical="center"/>
    </xf>
    <xf numFmtId="189" fontId="0" fillId="0" borderId="0" xfId="52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88" fontId="0" fillId="0" borderId="0" xfId="51" applyNumberFormat="1" applyAlignment="1">
      <alignment vertical="center"/>
    </xf>
    <xf numFmtId="188" fontId="0" fillId="0" borderId="0" xfId="51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0" applyNumberFormat="1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5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5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7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53" applyNumberFormat="1" applyFont="1" applyFill="1" applyBorder="1" applyAlignment="1">
      <alignment horizontal="center" vertical="center" wrapText="1"/>
    </xf>
    <xf numFmtId="49" fontId="19" fillId="0" borderId="0" xfId="5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justify" vertical="center" wrapText="1"/>
    </xf>
    <xf numFmtId="3" fontId="27" fillId="0" borderId="10" xfId="0" applyNumberFormat="1" applyFont="1" applyFill="1" applyBorder="1" applyAlignment="1">
      <alignment horizontal="justify" vertical="center" wrapText="1"/>
    </xf>
    <xf numFmtId="188" fontId="27" fillId="0" borderId="10" xfId="50" applyNumberFormat="1" applyFont="1" applyFill="1" applyBorder="1" applyAlignment="1">
      <alignment horizontal="justify" vertical="center" wrapText="1"/>
    </xf>
    <xf numFmtId="49" fontId="27" fillId="0" borderId="12" xfId="0" applyNumberFormat="1" applyFont="1" applyFill="1" applyBorder="1" applyAlignment="1">
      <alignment horizontal="justify" vertical="center" wrapText="1"/>
    </xf>
    <xf numFmtId="0" fontId="40" fillId="0" borderId="0" xfId="0" applyFont="1" applyAlignment="1">
      <alignment vertical="center"/>
    </xf>
    <xf numFmtId="0" fontId="41" fillId="24" borderId="13" xfId="0" applyFont="1" applyFill="1" applyBorder="1" applyAlignment="1">
      <alignment vertical="center"/>
    </xf>
    <xf numFmtId="0" fontId="41" fillId="24" borderId="14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189" fontId="0" fillId="24" borderId="10" xfId="52" applyNumberFormat="1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189" fontId="0" fillId="24" borderId="10" xfId="52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189" fontId="20" fillId="24" borderId="16" xfId="52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2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2" applyNumberFormat="1" applyFont="1" applyFill="1" applyBorder="1" applyAlignment="1">
      <alignment horizontal="center" vertical="center"/>
    </xf>
    <xf numFmtId="189" fontId="0" fillId="24" borderId="11" xfId="52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189" fontId="0" fillId="24" borderId="25" xfId="52" applyNumberFormat="1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2" applyNumberFormat="1" applyFont="1" applyFill="1" applyBorder="1" applyAlignment="1">
      <alignment horizontal="center" vertical="center"/>
    </xf>
    <xf numFmtId="189" fontId="0" fillId="24" borderId="17" xfId="52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3" xfId="0" applyFont="1" applyFill="1" applyBorder="1" applyAlignment="1">
      <alignment vertical="center" wrapText="1"/>
    </xf>
    <xf numFmtId="0" fontId="20" fillId="24" borderId="27" xfId="0" applyFont="1" applyFill="1" applyBorder="1" applyAlignment="1">
      <alignment vertical="center" wrapText="1"/>
    </xf>
    <xf numFmtId="189" fontId="0" fillId="24" borderId="16" xfId="5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2" applyNumberFormat="1" applyFont="1" applyFill="1" applyAlignment="1">
      <alignment horizontal="center" vertical="center"/>
    </xf>
    <xf numFmtId="189" fontId="0" fillId="24" borderId="0" xfId="52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28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49" fontId="19" fillId="0" borderId="11" xfId="52" applyNumberFormat="1" applyFont="1" applyFill="1" applyBorder="1" applyAlignment="1">
      <alignment horizontal="center" vertical="center"/>
    </xf>
    <xf numFmtId="49" fontId="19" fillId="0" borderId="33" xfId="5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right" vertical="center"/>
    </xf>
    <xf numFmtId="49" fontId="19" fillId="0" borderId="27" xfId="52" applyNumberFormat="1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6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1" fontId="24" fillId="26" borderId="10" xfId="61" applyNumberFormat="1" applyFont="1" applyFill="1" applyBorder="1" applyAlignment="1">
      <alignment horizontal="center" vertical="center" wrapText="1"/>
    </xf>
    <xf numFmtId="0" fontId="24" fillId="25" borderId="10" xfId="58" applyFont="1" applyFill="1" applyBorder="1" applyAlignment="1">
      <alignment horizontal="justify" vertical="center" wrapText="1"/>
    </xf>
    <xf numFmtId="1" fontId="24" fillId="0" borderId="10" xfId="58" applyNumberFormat="1" applyFont="1" applyBorder="1" applyAlignment="1">
      <alignment horizontal="center" vertical="center" wrapText="1"/>
    </xf>
    <xf numFmtId="171" fontId="0" fillId="24" borderId="10" xfId="52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justify" vertical="center" wrapText="1"/>
    </xf>
    <xf numFmtId="176" fontId="26" fillId="4" borderId="10" xfId="0" applyNumberFormat="1" applyFont="1" applyFill="1" applyBorder="1" applyAlignment="1">
      <alignment vertical="center"/>
    </xf>
    <xf numFmtId="176" fontId="26" fillId="4" borderId="10" xfId="54" applyFont="1" applyFill="1" applyBorder="1" applyAlignment="1">
      <alignment vertical="center"/>
    </xf>
    <xf numFmtId="0" fontId="0" fillId="24" borderId="34" xfId="0" applyFont="1" applyFill="1" applyBorder="1" applyAlignment="1">
      <alignment horizontal="justify" vertical="center"/>
    </xf>
    <xf numFmtId="0" fontId="20" fillId="27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42" fillId="24" borderId="10" xfId="58" applyFont="1" applyFill="1" applyBorder="1" applyAlignment="1" applyProtection="1">
      <alignment horizontal="center" vertical="center" wrapText="1"/>
      <protection/>
    </xf>
    <xf numFmtId="0" fontId="42" fillId="24" borderId="10" xfId="58" applyFont="1" applyFill="1" applyBorder="1" applyAlignment="1" applyProtection="1">
      <alignment horizontal="justify" vertical="top" wrapText="1"/>
      <protection/>
    </xf>
    <xf numFmtId="0" fontId="24" fillId="0" borderId="0" xfId="0" applyFont="1" applyBorder="1" applyAlignment="1">
      <alignment vertical="center" wrapText="1"/>
    </xf>
    <xf numFmtId="0" fontId="0" fillId="0" borderId="34" xfId="0" applyFont="1" applyBorder="1" applyAlignment="1">
      <alignment horizontal="justify" vertical="center"/>
    </xf>
    <xf numFmtId="189" fontId="0" fillId="0" borderId="10" xfId="52" applyNumberFormat="1" applyFont="1" applyFill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52" applyNumberFormat="1" applyFont="1" applyFill="1" applyBorder="1" applyAlignment="1">
      <alignment vertical="center"/>
    </xf>
    <xf numFmtId="196" fontId="43" fillId="24" borderId="10" xfId="56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4" fillId="0" borderId="10" xfId="61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171" fontId="0" fillId="24" borderId="10" xfId="0" applyNumberFormat="1" applyFont="1" applyFill="1" applyBorder="1" applyAlignment="1">
      <alignment horizontal="center" vertical="center"/>
    </xf>
    <xf numFmtId="196" fontId="0" fillId="24" borderId="10" xfId="56" applyNumberFormat="1" applyFont="1" applyFill="1" applyBorder="1" applyAlignment="1">
      <alignment vertical="center"/>
    </xf>
    <xf numFmtId="189" fontId="0" fillId="0" borderId="25" xfId="5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2" applyNumberFormat="1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left" vertical="center"/>
    </xf>
    <xf numFmtId="0" fontId="26" fillId="24" borderId="36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176" fontId="0" fillId="24" borderId="10" xfId="56" applyFont="1" applyFill="1" applyBorder="1" applyAlignment="1">
      <alignment vertical="center"/>
    </xf>
    <xf numFmtId="176" fontId="0" fillId="24" borderId="10" xfId="56" applyFont="1" applyFill="1" applyBorder="1" applyAlignment="1">
      <alignment horizontal="center" vertical="center"/>
    </xf>
    <xf numFmtId="176" fontId="0" fillId="24" borderId="25" xfId="56" applyFont="1" applyFill="1" applyBorder="1" applyAlignment="1">
      <alignment vertical="center"/>
    </xf>
    <xf numFmtId="176" fontId="0" fillId="0" borderId="10" xfId="56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4" fillId="24" borderId="10" xfId="58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14" fontId="23" fillId="0" borderId="38" xfId="0" applyNumberFormat="1" applyFont="1" applyBorder="1" applyAlignment="1">
      <alignment horizontal="center" vertical="center"/>
    </xf>
    <xf numFmtId="0" fontId="0" fillId="24" borderId="36" xfId="0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0" fillId="24" borderId="35" xfId="0" applyFont="1" applyFill="1" applyBorder="1" applyAlignment="1">
      <alignment horizontal="left" vertical="center"/>
    </xf>
    <xf numFmtId="200" fontId="0" fillId="0" borderId="10" xfId="0" applyNumberFormat="1" applyFont="1" applyBorder="1" applyAlignment="1">
      <alignment horizontal="center" vertical="center"/>
    </xf>
    <xf numFmtId="176" fontId="44" fillId="0" borderId="10" xfId="54" applyNumberFormat="1" applyFont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left" vertical="center"/>
    </xf>
    <xf numFmtId="176" fontId="20" fillId="0" borderId="32" xfId="0" applyNumberFormat="1" applyFont="1" applyFill="1" applyBorder="1" applyAlignment="1">
      <alignment horizontal="right" vertical="center"/>
    </xf>
    <xf numFmtId="203" fontId="1" fillId="0" borderId="10" xfId="48" applyNumberFormat="1" applyFont="1" applyBorder="1" applyAlignment="1">
      <alignment horizontal="right" vertical="center" wrapText="1"/>
    </xf>
    <xf numFmtId="203" fontId="0" fillId="24" borderId="10" xfId="48" applyNumberFormat="1" applyFont="1" applyFill="1" applyBorder="1" applyAlignment="1">
      <alignment vertical="center"/>
    </xf>
    <xf numFmtId="203" fontId="0" fillId="0" borderId="10" xfId="48" applyNumberFormat="1" applyFont="1" applyFill="1" applyBorder="1" applyAlignment="1">
      <alignment vertical="center"/>
    </xf>
    <xf numFmtId="203" fontId="20" fillId="0" borderId="10" xfId="48" applyNumberFormat="1" applyFont="1" applyFill="1" applyBorder="1" applyAlignment="1">
      <alignment horizontal="center" vertical="center" wrapText="1"/>
    </xf>
    <xf numFmtId="203" fontId="0" fillId="24" borderId="10" xfId="48" applyNumberFormat="1" applyFont="1" applyFill="1" applyBorder="1" applyAlignment="1">
      <alignment horizontal="center" vertical="center" wrapText="1"/>
    </xf>
    <xf numFmtId="43" fontId="29" fillId="0" borderId="0" xfId="0" applyNumberFormat="1" applyFont="1" applyBorder="1" applyAlignment="1">
      <alignment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justify" vertical="center"/>
    </xf>
    <xf numFmtId="0" fontId="21" fillId="0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14" fontId="0" fillId="0" borderId="0" xfId="0" applyNumberFormat="1" applyFont="1" applyBorder="1" applyAlignment="1">
      <alignment horizontal="center" vertical="center"/>
    </xf>
    <xf numFmtId="203" fontId="0" fillId="24" borderId="0" xfId="48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4" fontId="29" fillId="0" borderId="3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16" borderId="10" xfId="0" applyFont="1" applyFill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16" borderId="40" xfId="0" applyFont="1" applyFill="1" applyBorder="1" applyAlignment="1">
      <alignment horizontal="left" vertical="center" wrapText="1"/>
    </xf>
    <xf numFmtId="0" fontId="20" fillId="16" borderId="41" xfId="0" applyFont="1" applyFill="1" applyBorder="1" applyAlignment="1">
      <alignment horizontal="left" vertical="center" wrapText="1"/>
    </xf>
    <xf numFmtId="0" fontId="20" fillId="16" borderId="37" xfId="0" applyFont="1" applyFill="1" applyBorder="1" applyAlignment="1">
      <alignment horizontal="left" vertical="center" wrapText="1"/>
    </xf>
    <xf numFmtId="0" fontId="20" fillId="16" borderId="32" xfId="0" applyFont="1" applyFill="1" applyBorder="1" applyAlignment="1">
      <alignment horizontal="left" vertical="center" wrapText="1"/>
    </xf>
    <xf numFmtId="0" fontId="20" fillId="16" borderId="11" xfId="0" applyFont="1" applyFill="1" applyBorder="1" applyAlignment="1">
      <alignment horizontal="left" vertical="center" wrapText="1"/>
    </xf>
    <xf numFmtId="0" fontId="20" fillId="16" borderId="27" xfId="0" applyFont="1" applyFill="1" applyBorder="1" applyAlignment="1">
      <alignment horizontal="left" vertical="center" wrapText="1"/>
    </xf>
    <xf numFmtId="0" fontId="20" fillId="24" borderId="40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0" fillId="16" borderId="12" xfId="0" applyFont="1" applyFill="1" applyBorder="1" applyAlignment="1">
      <alignment horizontal="left" vertical="center" wrapText="1"/>
    </xf>
    <xf numFmtId="49" fontId="19" fillId="0" borderId="0" xfId="52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176" fontId="20" fillId="0" borderId="38" xfId="54" applyFont="1" applyBorder="1" applyAlignment="1">
      <alignment horizontal="right" vertical="center"/>
    </xf>
    <xf numFmtId="176" fontId="20" fillId="0" borderId="36" xfId="54" applyFont="1" applyBorder="1" applyAlignment="1">
      <alignment horizontal="right" vertical="center"/>
    </xf>
    <xf numFmtId="176" fontId="20" fillId="0" borderId="39" xfId="54" applyFont="1" applyBorder="1" applyAlignment="1">
      <alignment horizontal="right" vertical="center"/>
    </xf>
    <xf numFmtId="177" fontId="20" fillId="0" borderId="38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39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49" fontId="19" fillId="0" borderId="11" xfId="52" applyNumberFormat="1" applyFont="1" applyFill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32" fillId="24" borderId="40" xfId="0" applyFont="1" applyFill="1" applyBorder="1" applyAlignment="1">
      <alignment horizontal="center" vertical="center" wrapText="1"/>
    </xf>
    <xf numFmtId="0" fontId="32" fillId="24" borderId="41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 wrapText="1"/>
    </xf>
    <xf numFmtId="0" fontId="32" fillId="24" borderId="31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4" fontId="0" fillId="24" borderId="19" xfId="0" applyNumberFormat="1" applyFont="1" applyFill="1" applyBorder="1" applyAlignment="1">
      <alignment horizontal="center" vertical="center" wrapText="1"/>
    </xf>
    <xf numFmtId="14" fontId="0" fillId="24" borderId="20" xfId="0" applyNumberFormat="1" applyFont="1" applyFill="1" applyBorder="1" applyAlignment="1">
      <alignment horizontal="center" vertical="center" wrapText="1"/>
    </xf>
    <xf numFmtId="14" fontId="0" fillId="24" borderId="49" xfId="0" applyNumberFormat="1" applyFont="1" applyFill="1" applyBorder="1" applyAlignment="1">
      <alignment horizontal="center" vertical="center" wrapText="1"/>
    </xf>
    <xf numFmtId="0" fontId="32" fillId="24" borderId="50" xfId="0" applyFont="1" applyFill="1" applyBorder="1" applyAlignment="1">
      <alignment horizontal="center" vertical="center" wrapText="1"/>
    </xf>
    <xf numFmtId="0" fontId="32" fillId="24" borderId="51" xfId="0" applyFont="1" applyFill="1" applyBorder="1" applyAlignment="1">
      <alignment horizontal="center" vertical="center" wrapText="1"/>
    </xf>
    <xf numFmtId="0" fontId="32" fillId="24" borderId="52" xfId="0" applyFont="1" applyFill="1" applyBorder="1" applyAlignment="1">
      <alignment horizontal="center" vertical="center" wrapText="1"/>
    </xf>
    <xf numFmtId="0" fontId="32" fillId="24" borderId="53" xfId="0" applyFont="1" applyFill="1" applyBorder="1" applyAlignment="1">
      <alignment horizontal="center" vertical="center" wrapText="1"/>
    </xf>
    <xf numFmtId="0" fontId="32" fillId="24" borderId="54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46" fillId="24" borderId="55" xfId="0" applyFont="1" applyFill="1" applyBorder="1" applyAlignment="1">
      <alignment horizontal="left" vertical="center"/>
    </xf>
    <xf numFmtId="0" fontId="46" fillId="24" borderId="46" xfId="0" applyFont="1" applyFill="1" applyBorder="1" applyAlignment="1">
      <alignment horizontal="left" vertical="center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2" applyNumberFormat="1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20" fillId="24" borderId="55" xfId="0" applyFont="1" applyFill="1" applyBorder="1" applyAlignment="1">
      <alignment horizontal="left" vertical="center"/>
    </xf>
    <xf numFmtId="0" fontId="20" fillId="24" borderId="46" xfId="0" applyFont="1" applyFill="1" applyBorder="1" applyAlignment="1">
      <alignment horizontal="left" vertical="center"/>
    </xf>
    <xf numFmtId="0" fontId="20" fillId="24" borderId="34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189" fontId="20" fillId="24" borderId="25" xfId="52" applyNumberFormat="1" applyFont="1" applyFill="1" applyBorder="1" applyAlignment="1">
      <alignment horizontal="center" vertical="center"/>
    </xf>
    <xf numFmtId="189" fontId="20" fillId="24" borderId="12" xfId="52" applyNumberFormat="1" applyFont="1" applyFill="1" applyBorder="1" applyAlignment="1">
      <alignment horizontal="center" vertical="center"/>
    </xf>
    <xf numFmtId="189" fontId="20" fillId="24" borderId="25" xfId="52" applyNumberFormat="1" applyFont="1" applyFill="1" applyBorder="1" applyAlignment="1">
      <alignment horizontal="center" vertical="center" wrapText="1"/>
    </xf>
    <xf numFmtId="189" fontId="20" fillId="24" borderId="12" xfId="52" applyNumberFormat="1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left" vertical="center"/>
    </xf>
    <xf numFmtId="0" fontId="26" fillId="24" borderId="36" xfId="0" applyFont="1" applyFill="1" applyBorder="1" applyAlignment="1">
      <alignment horizontal="left" vertical="center"/>
    </xf>
    <xf numFmtId="0" fontId="20" fillId="24" borderId="26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36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189" fontId="20" fillId="24" borderId="60" xfId="52" applyNumberFormat="1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189" fontId="21" fillId="24" borderId="60" xfId="52" applyNumberFormat="1" applyFont="1" applyFill="1" applyBorder="1" applyAlignment="1">
      <alignment horizontal="center" vertical="center" wrapText="1"/>
    </xf>
    <xf numFmtId="189" fontId="21" fillId="24" borderId="12" xfId="52" applyNumberFormat="1" applyFont="1" applyFill="1" applyBorder="1" applyAlignment="1">
      <alignment horizontal="center" vertical="center" wrapText="1"/>
    </xf>
    <xf numFmtId="189" fontId="21" fillId="24" borderId="10" xfId="52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36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top"/>
    </xf>
    <xf numFmtId="0" fontId="0" fillId="24" borderId="36" xfId="0" applyFont="1" applyFill="1" applyBorder="1" applyAlignment="1">
      <alignment horizontal="left" vertical="top"/>
    </xf>
    <xf numFmtId="0" fontId="0" fillId="24" borderId="39" xfId="0" applyFont="1" applyFill="1" applyBorder="1" applyAlignment="1">
      <alignment horizontal="left" vertical="top"/>
    </xf>
    <xf numFmtId="0" fontId="0" fillId="24" borderId="36" xfId="0" applyFill="1" applyBorder="1" applyAlignment="1">
      <alignment horizontal="left" vertical="center" wrapText="1"/>
    </xf>
    <xf numFmtId="0" fontId="0" fillId="24" borderId="39" xfId="0" applyFill="1" applyBorder="1" applyAlignment="1">
      <alignment horizontal="left" vertical="center" wrapText="1"/>
    </xf>
    <xf numFmtId="0" fontId="0" fillId="24" borderId="36" xfId="0" applyFont="1" applyFill="1" applyBorder="1" applyAlignment="1">
      <alignment horizontal="left" vertical="top" wrapText="1"/>
    </xf>
    <xf numFmtId="0" fontId="0" fillId="24" borderId="39" xfId="0" applyFont="1" applyFill="1" applyBorder="1" applyAlignment="1">
      <alignment horizontal="left" vertical="top" wrapText="1"/>
    </xf>
    <xf numFmtId="0" fontId="19" fillId="24" borderId="4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6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0" fillId="24" borderId="35" xfId="0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0" fillId="24" borderId="35" xfId="0" applyFont="1" applyFill="1" applyBorder="1" applyAlignment="1">
      <alignment horizontal="left" vertical="center"/>
    </xf>
    <xf numFmtId="0" fontId="0" fillId="24" borderId="36" xfId="0" applyFont="1" applyFill="1" applyBorder="1" applyAlignment="1">
      <alignment horizontal="left" vertical="center"/>
    </xf>
    <xf numFmtId="0" fontId="26" fillId="24" borderId="56" xfId="0" applyFont="1" applyFill="1" applyBorder="1" applyAlignment="1">
      <alignment horizontal="right" vertical="center"/>
    </xf>
    <xf numFmtId="0" fontId="26" fillId="24" borderId="41" xfId="0" applyFont="1" applyFill="1" applyBorder="1" applyAlignment="1">
      <alignment horizontal="right" vertical="center"/>
    </xf>
    <xf numFmtId="0" fontId="26" fillId="24" borderId="37" xfId="0" applyFont="1" applyFill="1" applyBorder="1" applyAlignment="1">
      <alignment horizontal="righ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justify" vertical="center" wrapText="1"/>
    </xf>
    <xf numFmtId="0" fontId="28" fillId="0" borderId="39" xfId="0" applyFont="1" applyFill="1" applyBorder="1" applyAlignment="1">
      <alignment horizontal="justify" vertical="center" wrapText="1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176" fontId="22" fillId="0" borderId="25" xfId="54" applyFont="1" applyFill="1" applyBorder="1" applyAlignment="1">
      <alignment horizontal="center" vertical="center" wrapText="1"/>
    </xf>
    <xf numFmtId="176" fontId="22" fillId="0" borderId="62" xfId="54" applyFont="1" applyFill="1" applyBorder="1" applyAlignment="1">
      <alignment horizontal="center" vertical="center" wrapText="1"/>
    </xf>
    <xf numFmtId="1" fontId="20" fillId="0" borderId="38" xfId="0" applyNumberFormat="1" applyFont="1" applyBorder="1" applyAlignment="1">
      <alignment horizontal="center" vertical="center" wrapText="1"/>
    </xf>
    <xf numFmtId="1" fontId="20" fillId="0" borderId="3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26" fillId="4" borderId="10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169" fontId="20" fillId="0" borderId="25" xfId="0" applyNumberFormat="1" applyFont="1" applyBorder="1" applyAlignment="1">
      <alignment horizontal="center" vertical="center" wrapText="1"/>
    </xf>
    <xf numFmtId="3" fontId="26" fillId="4" borderId="38" xfId="0" applyNumberFormat="1" applyFont="1" applyFill="1" applyBorder="1" applyAlignment="1">
      <alignment horizontal="center" vertical="center"/>
    </xf>
    <xf numFmtId="3" fontId="26" fillId="4" borderId="3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-SISTEMA DESARROLLO ADMINISTRATIVO-POA 2008-1" xfId="49"/>
    <cellStyle name="Millares_3-SISTEMA DESARROLLO ADMINISTRATIVO-POA 2008-1" xfId="50"/>
    <cellStyle name="Millares_Copia de MATRICES OPERATIVAS PROYECTOS PAT 07-09-AJUSTADAS-2008" xfId="51"/>
    <cellStyle name="Millares_FORMATO POA" xfId="52"/>
    <cellStyle name="Millares_Libro2" xfId="53"/>
    <cellStyle name="Currency" xfId="54"/>
    <cellStyle name="Currency [0]" xfId="55"/>
    <cellStyle name="Moneda 2" xfId="56"/>
    <cellStyle name="Neutral" xfId="57"/>
    <cellStyle name="Normal 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ownloads\FEV%20-16%20PARTICIPACI&#211;N%20Y%20GOBERNANZA%20202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4">
          <cell r="K4" t="str">
            <v>Versión 2</v>
          </cell>
          <cell r="N4">
            <v>44015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="80" zoomScaleNormal="80" zoomScalePageLayoutView="0" workbookViewId="0" topLeftCell="A1">
      <selection activeCell="C1" sqref="C1:J2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9.28125" style="1" customWidth="1"/>
    <col min="6" max="6" width="27.140625" style="1" customWidth="1"/>
    <col min="7" max="7" width="25.28125" style="3" customWidth="1"/>
    <col min="8" max="8" width="22.28125" style="1" customWidth="1"/>
    <col min="9" max="9" width="22.421875" style="1" customWidth="1"/>
    <col min="10" max="10" width="25.421875" style="1" customWidth="1"/>
    <col min="11" max="11" width="19.8515625" style="2" customWidth="1"/>
    <col min="12" max="14" width="30.7109375" style="1" customWidth="1"/>
    <col min="15" max="16" width="19.421875" style="1" customWidth="1"/>
    <col min="17" max="17" width="25.7109375" style="1" hidden="1" customWidth="1"/>
    <col min="18" max="18" width="21.57421875" style="1" customWidth="1"/>
    <col min="19" max="22" width="11.421875" style="1" customWidth="1"/>
    <col min="23" max="16384" width="11.421875" style="1" customWidth="1"/>
  </cols>
  <sheetData>
    <row r="1" spans="1:16" ht="31.5" customHeight="1">
      <c r="A1" s="231"/>
      <c r="B1" s="231"/>
      <c r="C1" s="251" t="s">
        <v>49</v>
      </c>
      <c r="D1" s="252"/>
      <c r="E1" s="252"/>
      <c r="F1" s="252"/>
      <c r="G1" s="252"/>
      <c r="H1" s="252"/>
      <c r="I1" s="252"/>
      <c r="J1" s="253"/>
      <c r="K1" s="249" t="s">
        <v>92</v>
      </c>
      <c r="L1" s="249"/>
      <c r="M1" s="249"/>
      <c r="N1" s="249"/>
      <c r="O1" s="96"/>
      <c r="P1" s="96"/>
    </row>
    <row r="2" spans="1:16" ht="19.5" customHeight="1">
      <c r="A2" s="231"/>
      <c r="B2" s="231"/>
      <c r="C2" s="254"/>
      <c r="D2" s="255"/>
      <c r="E2" s="255"/>
      <c r="F2" s="255"/>
      <c r="G2" s="255"/>
      <c r="H2" s="255"/>
      <c r="I2" s="255"/>
      <c r="J2" s="256"/>
      <c r="K2" s="250" t="s">
        <v>51</v>
      </c>
      <c r="L2" s="250"/>
      <c r="M2" s="250"/>
      <c r="N2" s="250"/>
      <c r="O2" s="39"/>
      <c r="P2" s="39"/>
    </row>
    <row r="3" spans="1:16" ht="19.5" customHeight="1">
      <c r="A3" s="231"/>
      <c r="B3" s="231"/>
      <c r="C3" s="251" t="s">
        <v>50</v>
      </c>
      <c r="D3" s="252"/>
      <c r="E3" s="252"/>
      <c r="F3" s="252"/>
      <c r="G3" s="252"/>
      <c r="H3" s="252"/>
      <c r="I3" s="252"/>
      <c r="J3" s="253"/>
      <c r="K3" s="250" t="s">
        <v>52</v>
      </c>
      <c r="L3" s="250"/>
      <c r="M3" s="250"/>
      <c r="N3" s="184" t="s">
        <v>64</v>
      </c>
      <c r="O3" s="39"/>
      <c r="P3" s="39"/>
    </row>
    <row r="4" spans="1:16" ht="24.75" customHeight="1">
      <c r="A4" s="231"/>
      <c r="B4" s="231"/>
      <c r="C4" s="254"/>
      <c r="D4" s="255"/>
      <c r="E4" s="255"/>
      <c r="F4" s="255"/>
      <c r="G4" s="255"/>
      <c r="H4" s="255"/>
      <c r="I4" s="255"/>
      <c r="J4" s="256"/>
      <c r="K4" s="260" t="s">
        <v>117</v>
      </c>
      <c r="L4" s="261"/>
      <c r="M4" s="262"/>
      <c r="N4" s="186">
        <v>44015</v>
      </c>
      <c r="O4" s="97"/>
      <c r="P4" s="97"/>
    </row>
    <row r="5" spans="1:16" ht="31.5" customHeight="1">
      <c r="A5" s="258" t="s">
        <v>95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98"/>
      <c r="P5" s="98"/>
    </row>
    <row r="6" spans="1:17" ht="30.75" customHeight="1">
      <c r="A6" s="263" t="s">
        <v>3</v>
      </c>
      <c r="B6" s="263"/>
      <c r="C6" s="263"/>
      <c r="D6" s="259" t="s">
        <v>184</v>
      </c>
      <c r="E6" s="259"/>
      <c r="F6" s="259"/>
      <c r="G6" s="259"/>
      <c r="H6" s="113" t="s">
        <v>0</v>
      </c>
      <c r="I6" s="114" t="s">
        <v>1</v>
      </c>
      <c r="J6" s="200"/>
      <c r="K6" s="201"/>
      <c r="L6" s="257"/>
      <c r="M6" s="257"/>
      <c r="N6" s="202"/>
      <c r="O6" s="93"/>
      <c r="P6" s="93"/>
      <c r="Q6" s="208" t="s">
        <v>185</v>
      </c>
    </row>
    <row r="7" spans="1:17" ht="34.5" customHeight="1">
      <c r="A7" s="233" t="s">
        <v>59</v>
      </c>
      <c r="B7" s="233"/>
      <c r="C7" s="233"/>
      <c r="D7" s="232" t="s">
        <v>183</v>
      </c>
      <c r="E7" s="232"/>
      <c r="F7" s="232"/>
      <c r="G7" s="232"/>
      <c r="H7" s="37" t="s">
        <v>96</v>
      </c>
      <c r="I7" s="191">
        <v>153270972.97</v>
      </c>
      <c r="J7" s="105"/>
      <c r="K7" s="126"/>
      <c r="L7" s="264"/>
      <c r="M7" s="264"/>
      <c r="N7" s="109"/>
      <c r="O7" s="36"/>
      <c r="P7" s="36"/>
      <c r="Q7" s="208" t="s">
        <v>186</v>
      </c>
    </row>
    <row r="8" spans="1:17" ht="34.5" customHeight="1">
      <c r="A8" s="233" t="s">
        <v>2</v>
      </c>
      <c r="B8" s="233"/>
      <c r="C8" s="233"/>
      <c r="D8" s="234" t="s">
        <v>118</v>
      </c>
      <c r="E8" s="235"/>
      <c r="F8" s="235"/>
      <c r="G8" s="236"/>
      <c r="H8" s="31" t="s">
        <v>89</v>
      </c>
      <c r="I8" s="191">
        <v>50000000</v>
      </c>
      <c r="J8" s="105"/>
      <c r="K8" s="126"/>
      <c r="L8" s="36"/>
      <c r="M8" s="36"/>
      <c r="N8" s="109"/>
      <c r="O8" s="36"/>
      <c r="P8" s="36"/>
      <c r="Q8" s="208" t="s">
        <v>187</v>
      </c>
    </row>
    <row r="9" spans="1:17" ht="33" customHeight="1">
      <c r="A9" s="237" t="s">
        <v>60</v>
      </c>
      <c r="B9" s="238"/>
      <c r="C9" s="239"/>
      <c r="D9" s="243">
        <v>22320308103</v>
      </c>
      <c r="E9" s="244"/>
      <c r="F9" s="244"/>
      <c r="G9" s="245"/>
      <c r="H9" s="31" t="s">
        <v>90</v>
      </c>
      <c r="I9" s="192" t="s">
        <v>4</v>
      </c>
      <c r="J9" s="106"/>
      <c r="K9" s="127"/>
      <c r="L9" s="36"/>
      <c r="M9" s="36"/>
      <c r="N9" s="109"/>
      <c r="O9" s="36"/>
      <c r="P9" s="36"/>
      <c r="Q9" s="208" t="s">
        <v>188</v>
      </c>
    </row>
    <row r="10" spans="1:17" ht="30" customHeight="1">
      <c r="A10" s="240"/>
      <c r="B10" s="241"/>
      <c r="C10" s="242"/>
      <c r="D10" s="246"/>
      <c r="E10" s="247"/>
      <c r="F10" s="247"/>
      <c r="G10" s="248"/>
      <c r="H10" s="31" t="s">
        <v>91</v>
      </c>
      <c r="I10" s="192" t="s">
        <v>4</v>
      </c>
      <c r="J10" s="106"/>
      <c r="K10" s="127"/>
      <c r="L10" s="36"/>
      <c r="M10" s="36"/>
      <c r="N10" s="109"/>
      <c r="O10" s="36"/>
      <c r="P10" s="36"/>
      <c r="Q10" s="208" t="s">
        <v>189</v>
      </c>
    </row>
    <row r="11" spans="1:17" ht="22.5" customHeight="1">
      <c r="A11" s="265" t="s">
        <v>103</v>
      </c>
      <c r="B11" s="265"/>
      <c r="C11" s="265"/>
      <c r="D11" s="265"/>
      <c r="E11" s="265"/>
      <c r="F11" s="265"/>
      <c r="G11" s="266"/>
      <c r="H11" s="110" t="s">
        <v>9</v>
      </c>
      <c r="I11" s="193">
        <f>SUM(I7:I10)</f>
        <v>203270972.97</v>
      </c>
      <c r="J11" s="207"/>
      <c r="K11" s="128" t="s">
        <v>151</v>
      </c>
      <c r="L11" s="274"/>
      <c r="M11" s="274"/>
      <c r="N11" s="112"/>
      <c r="O11" s="36"/>
      <c r="P11" s="36"/>
      <c r="Q11" s="208" t="s">
        <v>190</v>
      </c>
    </row>
    <row r="12" spans="1:17" ht="22.5" customHeight="1">
      <c r="A12" s="265" t="s">
        <v>102</v>
      </c>
      <c r="B12" s="265"/>
      <c r="C12" s="265"/>
      <c r="D12" s="265"/>
      <c r="E12" s="265"/>
      <c r="F12" s="265"/>
      <c r="G12" s="266"/>
      <c r="H12" s="110" t="s">
        <v>9</v>
      </c>
      <c r="I12" s="111">
        <f>'POA H.B.'!G82</f>
        <v>195225859.4</v>
      </c>
      <c r="J12" s="107"/>
      <c r="K12" s="128"/>
      <c r="L12" s="108"/>
      <c r="M12" s="108"/>
      <c r="N12" s="112"/>
      <c r="O12" s="36"/>
      <c r="P12" s="36"/>
      <c r="Q12" s="208" t="s">
        <v>191</v>
      </c>
    </row>
    <row r="13" spans="1:17" ht="35.25" customHeight="1">
      <c r="A13" s="217" t="s">
        <v>5</v>
      </c>
      <c r="B13" s="210" t="s">
        <v>104</v>
      </c>
      <c r="C13" s="210"/>
      <c r="D13" s="210"/>
      <c r="E13" s="276" t="s">
        <v>5</v>
      </c>
      <c r="F13" s="276" t="s">
        <v>99</v>
      </c>
      <c r="G13" s="210" t="s">
        <v>6</v>
      </c>
      <c r="H13" s="216" t="s">
        <v>146</v>
      </c>
      <c r="I13" s="216"/>
      <c r="J13" s="215" t="s">
        <v>7</v>
      </c>
      <c r="K13" s="215"/>
      <c r="L13" s="209" t="s">
        <v>93</v>
      </c>
      <c r="M13" s="209"/>
      <c r="N13" s="209"/>
      <c r="O13" s="103"/>
      <c r="P13" s="99"/>
      <c r="Q13" s="208" t="s">
        <v>192</v>
      </c>
    </row>
    <row r="14" spans="1:17" ht="63" customHeight="1">
      <c r="A14" s="217"/>
      <c r="B14" s="210"/>
      <c r="C14" s="210"/>
      <c r="D14" s="210"/>
      <c r="E14" s="277"/>
      <c r="F14" s="277"/>
      <c r="G14" s="210"/>
      <c r="H14" s="95" t="s">
        <v>8</v>
      </c>
      <c r="I14" s="104" t="s">
        <v>61</v>
      </c>
      <c r="J14" s="95" t="s">
        <v>8</v>
      </c>
      <c r="K14" s="123" t="s">
        <v>61</v>
      </c>
      <c r="L14" s="178" t="s">
        <v>202</v>
      </c>
      <c r="M14" s="178" t="s">
        <v>205</v>
      </c>
      <c r="N14" s="178" t="s">
        <v>210</v>
      </c>
      <c r="O14" s="94"/>
      <c r="P14" s="94"/>
      <c r="Q14" s="208" t="s">
        <v>193</v>
      </c>
    </row>
    <row r="15" spans="1:17" s="4" customFormat="1" ht="72" customHeight="1">
      <c r="A15" s="135">
        <v>1</v>
      </c>
      <c r="B15" s="273" t="s">
        <v>119</v>
      </c>
      <c r="C15" s="273"/>
      <c r="D15" s="273"/>
      <c r="E15" s="148">
        <v>1</v>
      </c>
      <c r="F15" s="185" t="s">
        <v>153</v>
      </c>
      <c r="G15" s="149" t="s">
        <v>152</v>
      </c>
      <c r="H15" s="148" t="s">
        <v>155</v>
      </c>
      <c r="I15" s="136">
        <v>5</v>
      </c>
      <c r="J15" s="179" t="s">
        <v>154</v>
      </c>
      <c r="K15" s="179" t="s">
        <v>120</v>
      </c>
      <c r="L15" s="194">
        <v>66980404.97</v>
      </c>
      <c r="M15" s="195">
        <v>7200000</v>
      </c>
      <c r="N15" s="195">
        <v>800000</v>
      </c>
      <c r="O15" s="100"/>
      <c r="P15" s="100"/>
      <c r="Q15" s="208" t="s">
        <v>194</v>
      </c>
    </row>
    <row r="16" spans="1:17" s="4" customFormat="1" ht="66.75" customHeight="1">
      <c r="A16" s="135">
        <v>2</v>
      </c>
      <c r="B16" s="273" t="s">
        <v>144</v>
      </c>
      <c r="C16" s="273" t="s">
        <v>121</v>
      </c>
      <c r="D16" s="273" t="s">
        <v>121</v>
      </c>
      <c r="E16" s="148">
        <v>1</v>
      </c>
      <c r="F16" s="151" t="s">
        <v>162</v>
      </c>
      <c r="G16" s="149" t="s">
        <v>152</v>
      </c>
      <c r="H16" s="148" t="s">
        <v>164</v>
      </c>
      <c r="I16" s="158">
        <v>1</v>
      </c>
      <c r="J16" s="159" t="s">
        <v>163</v>
      </c>
      <c r="K16" s="180" t="s">
        <v>122</v>
      </c>
      <c r="L16" s="194">
        <v>20000000</v>
      </c>
      <c r="M16" s="196">
        <v>4500000</v>
      </c>
      <c r="N16" s="196">
        <v>500000</v>
      </c>
      <c r="O16" s="101"/>
      <c r="P16" s="101"/>
      <c r="Q16" s="208" t="s">
        <v>195</v>
      </c>
    </row>
    <row r="17" spans="1:17" s="4" customFormat="1" ht="82.5" customHeight="1">
      <c r="A17" s="135">
        <v>3</v>
      </c>
      <c r="B17" s="273" t="s">
        <v>123</v>
      </c>
      <c r="C17" s="273" t="s">
        <v>124</v>
      </c>
      <c r="D17" s="273" t="s">
        <v>124</v>
      </c>
      <c r="E17" s="148">
        <v>1</v>
      </c>
      <c r="F17" s="149" t="s">
        <v>157</v>
      </c>
      <c r="G17" s="149" t="s">
        <v>152</v>
      </c>
      <c r="H17" s="148" t="s">
        <v>158</v>
      </c>
      <c r="I17" s="140">
        <v>1</v>
      </c>
      <c r="J17" s="179" t="s">
        <v>156</v>
      </c>
      <c r="K17" s="180" t="s">
        <v>125</v>
      </c>
      <c r="L17" s="194">
        <v>49290568</v>
      </c>
      <c r="M17" s="196">
        <v>27000000</v>
      </c>
      <c r="N17" s="196">
        <v>3000000</v>
      </c>
      <c r="O17" s="101"/>
      <c r="P17" s="101"/>
      <c r="Q17" s="208" t="s">
        <v>196</v>
      </c>
    </row>
    <row r="18" spans="1:17" s="4" customFormat="1" ht="75" customHeight="1">
      <c r="A18" s="135">
        <v>4</v>
      </c>
      <c r="B18" s="273" t="s">
        <v>126</v>
      </c>
      <c r="C18" s="273" t="s">
        <v>127</v>
      </c>
      <c r="D18" s="273" t="s">
        <v>127</v>
      </c>
      <c r="E18" s="148">
        <v>1</v>
      </c>
      <c r="F18" s="150" t="s">
        <v>160</v>
      </c>
      <c r="G18" s="149" t="s">
        <v>152</v>
      </c>
      <c r="H18" s="148" t="s">
        <v>159</v>
      </c>
      <c r="I18" s="140">
        <v>1</v>
      </c>
      <c r="J18" s="159" t="s">
        <v>161</v>
      </c>
      <c r="K18" s="180" t="s">
        <v>128</v>
      </c>
      <c r="L18" s="194">
        <v>17000000</v>
      </c>
      <c r="M18" s="196">
        <v>6300000</v>
      </c>
      <c r="N18" s="196">
        <v>700000</v>
      </c>
      <c r="O18" s="101"/>
      <c r="P18" s="101"/>
      <c r="Q18" s="208" t="s">
        <v>197</v>
      </c>
    </row>
    <row r="19" spans="1:17" s="4" customFormat="1" ht="23.25" customHeight="1">
      <c r="A19" s="278" t="s">
        <v>100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80"/>
      <c r="L19" s="197">
        <f>SUM(L15:L18)</f>
        <v>153270972.97</v>
      </c>
      <c r="M19" s="197">
        <f>SUM(M15:M18)</f>
        <v>45000000</v>
      </c>
      <c r="N19" s="197">
        <f>SUM(N15:N18)</f>
        <v>5000000</v>
      </c>
      <c r="O19" s="1"/>
      <c r="P19" s="1"/>
      <c r="Q19" s="208" t="s">
        <v>198</v>
      </c>
    </row>
    <row r="20" spans="1:17" s="4" customFormat="1" ht="23.25" customHeight="1">
      <c r="A20" s="267" t="s">
        <v>145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9"/>
      <c r="L20" s="270">
        <f>L19+M19+N19</f>
        <v>203270972.97</v>
      </c>
      <c r="M20" s="271"/>
      <c r="N20" s="272"/>
      <c r="O20" s="1"/>
      <c r="P20" s="1"/>
      <c r="Q20" s="208" t="s">
        <v>199</v>
      </c>
    </row>
    <row r="21" spans="1:17" s="4" customFormat="1" ht="23.25" customHeight="1">
      <c r="A21" s="214" t="s">
        <v>83</v>
      </c>
      <c r="B21" s="214"/>
      <c r="C21" s="214" t="s">
        <v>63</v>
      </c>
      <c r="D21" s="214"/>
      <c r="E21" s="214"/>
      <c r="F21" s="214"/>
      <c r="G21" s="214"/>
      <c r="H21" s="214"/>
      <c r="I21" s="119" t="s">
        <v>13</v>
      </c>
      <c r="J21" s="117"/>
      <c r="K21" s="101"/>
      <c r="L21" s="35"/>
      <c r="M21" s="1"/>
      <c r="N21" s="1"/>
      <c r="O21" s="1"/>
      <c r="P21" s="1"/>
      <c r="Q21" s="208" t="s">
        <v>200</v>
      </c>
    </row>
    <row r="22" spans="1:17" s="4" customFormat="1" ht="40.5" customHeight="1">
      <c r="A22" s="223">
        <v>0</v>
      </c>
      <c r="B22" s="224"/>
      <c r="C22" s="225" t="s">
        <v>173</v>
      </c>
      <c r="D22" s="226"/>
      <c r="E22" s="226"/>
      <c r="F22" s="226"/>
      <c r="G22" s="226"/>
      <c r="H22" s="227"/>
      <c r="I22" s="190">
        <v>44180</v>
      </c>
      <c r="J22" s="118"/>
      <c r="K22" s="147" t="s">
        <v>147</v>
      </c>
      <c r="L22" s="135" t="s">
        <v>150</v>
      </c>
      <c r="M22" s="135" t="s">
        <v>112</v>
      </c>
      <c r="N22" s="135" t="s">
        <v>113</v>
      </c>
      <c r="O22" s="1"/>
      <c r="P22" s="1"/>
      <c r="Q22" s="208" t="s">
        <v>201</v>
      </c>
    </row>
    <row r="23" spans="1:17" s="4" customFormat="1" ht="57" customHeight="1">
      <c r="A23" s="223">
        <v>1</v>
      </c>
      <c r="B23" s="224"/>
      <c r="C23" s="228" t="s">
        <v>181</v>
      </c>
      <c r="D23" s="229"/>
      <c r="E23" s="229"/>
      <c r="F23" s="229"/>
      <c r="G23" s="229"/>
      <c r="H23" s="230"/>
      <c r="I23" s="122">
        <v>44314</v>
      </c>
      <c r="J23" s="118"/>
      <c r="K23" s="125"/>
      <c r="L23" s="198">
        <v>153270972.97</v>
      </c>
      <c r="M23" s="195">
        <v>45000000</v>
      </c>
      <c r="N23" s="195">
        <v>5000000</v>
      </c>
      <c r="O23" s="1"/>
      <c r="P23" s="1"/>
      <c r="Q23" s="208" t="s">
        <v>202</v>
      </c>
    </row>
    <row r="24" spans="1:17" s="4" customFormat="1" ht="57" customHeight="1">
      <c r="A24" s="203"/>
      <c r="B24" s="203"/>
      <c r="C24" s="204"/>
      <c r="D24" s="204"/>
      <c r="E24" s="204"/>
      <c r="F24" s="204"/>
      <c r="G24" s="204"/>
      <c r="H24" s="204"/>
      <c r="I24" s="205"/>
      <c r="J24" s="118"/>
      <c r="K24" s="125"/>
      <c r="L24" s="206"/>
      <c r="M24" s="206"/>
      <c r="N24" s="206"/>
      <c r="O24" s="1"/>
      <c r="P24" s="1"/>
      <c r="Q24" s="208" t="s">
        <v>203</v>
      </c>
    </row>
    <row r="25" spans="1:17" s="4" customFormat="1" ht="17.25" customHeight="1">
      <c r="A25" s="1"/>
      <c r="B25" s="34"/>
      <c r="C25" s="34"/>
      <c r="D25" s="38"/>
      <c r="E25" s="38"/>
      <c r="F25" s="38"/>
      <c r="G25" s="38"/>
      <c r="H25" s="38"/>
      <c r="I25" s="38"/>
      <c r="J25" s="38"/>
      <c r="K25" s="125"/>
      <c r="L25" s="35"/>
      <c r="M25" s="1"/>
      <c r="N25" s="1"/>
      <c r="O25" s="1"/>
      <c r="P25" s="1"/>
      <c r="Q25" s="208" t="s">
        <v>204</v>
      </c>
    </row>
    <row r="26" spans="1:17" s="4" customFormat="1" ht="21.75" customHeight="1">
      <c r="A26" s="1"/>
      <c r="B26" s="32"/>
      <c r="C26" s="219" t="s">
        <v>10</v>
      </c>
      <c r="D26" s="220"/>
      <c r="E26" s="220"/>
      <c r="F26" s="221"/>
      <c r="G26" s="281" t="s">
        <v>84</v>
      </c>
      <c r="H26" s="281"/>
      <c r="I26" s="281"/>
      <c r="J26" s="115"/>
      <c r="K26" s="129"/>
      <c r="L26" s="199"/>
      <c r="M26" s="199"/>
      <c r="N26" s="199"/>
      <c r="O26" s="102"/>
      <c r="P26" s="102"/>
      <c r="Q26" s="208" t="s">
        <v>205</v>
      </c>
    </row>
    <row r="27" spans="1:17" ht="29.25" customHeight="1">
      <c r="A27" s="218" t="s">
        <v>11</v>
      </c>
      <c r="B27" s="218"/>
      <c r="C27" s="211" t="s">
        <v>129</v>
      </c>
      <c r="D27" s="212"/>
      <c r="E27" s="212"/>
      <c r="F27" s="213"/>
      <c r="G27" s="211" t="s">
        <v>130</v>
      </c>
      <c r="H27" s="212"/>
      <c r="I27" s="213"/>
      <c r="J27" s="116"/>
      <c r="K27" s="130"/>
      <c r="L27" s="116"/>
      <c r="M27" s="116"/>
      <c r="N27" s="39"/>
      <c r="O27" s="39"/>
      <c r="P27" s="39"/>
      <c r="Q27" s="208" t="s">
        <v>206</v>
      </c>
    </row>
    <row r="28" spans="1:17" ht="29.25" customHeight="1">
      <c r="A28" s="218" t="s">
        <v>12</v>
      </c>
      <c r="B28" s="218"/>
      <c r="C28" s="260" t="s">
        <v>131</v>
      </c>
      <c r="D28" s="261"/>
      <c r="E28" s="261"/>
      <c r="F28" s="262"/>
      <c r="G28" s="250" t="s">
        <v>132</v>
      </c>
      <c r="H28" s="250"/>
      <c r="I28" s="250"/>
      <c r="J28" s="116"/>
      <c r="K28" s="130"/>
      <c r="L28" s="116"/>
      <c r="M28" s="116"/>
      <c r="N28" s="39"/>
      <c r="O28" s="39"/>
      <c r="P28" s="39"/>
      <c r="Q28" s="208" t="s">
        <v>207</v>
      </c>
    </row>
    <row r="29" spans="1:17" ht="29.25" customHeight="1">
      <c r="A29" s="218" t="s">
        <v>13</v>
      </c>
      <c r="B29" s="218"/>
      <c r="C29" s="222">
        <f>+I23</f>
        <v>44314</v>
      </c>
      <c r="D29" s="212"/>
      <c r="E29" s="212"/>
      <c r="F29" s="213"/>
      <c r="G29" s="275">
        <f>C29</f>
        <v>44314</v>
      </c>
      <c r="H29" s="258"/>
      <c r="I29" s="258"/>
      <c r="J29" s="116"/>
      <c r="K29" s="130"/>
      <c r="L29" s="116"/>
      <c r="M29" s="116"/>
      <c r="N29" s="39"/>
      <c r="O29" s="39"/>
      <c r="P29" s="39"/>
      <c r="Q29" s="208" t="s">
        <v>208</v>
      </c>
    </row>
    <row r="30" ht="22.5">
      <c r="Q30" s="208" t="s">
        <v>209</v>
      </c>
    </row>
    <row r="31" ht="22.5">
      <c r="Q31" s="208" t="s">
        <v>210</v>
      </c>
    </row>
    <row r="32" ht="33.75">
      <c r="Q32" s="208" t="s">
        <v>211</v>
      </c>
    </row>
    <row r="33" ht="33.75">
      <c r="Q33" s="208" t="s">
        <v>212</v>
      </c>
    </row>
    <row r="34" ht="22.5">
      <c r="Q34" s="208" t="s">
        <v>213</v>
      </c>
    </row>
    <row r="35" ht="22.5">
      <c r="Q35" s="208" t="s">
        <v>214</v>
      </c>
    </row>
    <row r="36" ht="22.5">
      <c r="Q36" s="208" t="s">
        <v>215</v>
      </c>
    </row>
    <row r="37" ht="22.5">
      <c r="Q37" s="208" t="s">
        <v>216</v>
      </c>
    </row>
    <row r="38" ht="22.5">
      <c r="Q38" s="208" t="s">
        <v>217</v>
      </c>
    </row>
    <row r="39" ht="33.75">
      <c r="Q39" s="208" t="s">
        <v>218</v>
      </c>
    </row>
    <row r="40" ht="22.5">
      <c r="Q40" s="208" t="s">
        <v>219</v>
      </c>
    </row>
    <row r="41" ht="22.5">
      <c r="Q41" s="208" t="s">
        <v>220</v>
      </c>
    </row>
    <row r="42" ht="22.5">
      <c r="Q42" s="208" t="s">
        <v>221</v>
      </c>
    </row>
    <row r="43" ht="22.5">
      <c r="Q43" s="208" t="s">
        <v>222</v>
      </c>
    </row>
  </sheetData>
  <sheetProtection/>
  <mergeCells count="53">
    <mergeCell ref="A19:K19"/>
    <mergeCell ref="A27:B27"/>
    <mergeCell ref="G28:I28"/>
    <mergeCell ref="C21:H21"/>
    <mergeCell ref="G26:I26"/>
    <mergeCell ref="B15:D15"/>
    <mergeCell ref="B16:D16"/>
    <mergeCell ref="L7:M7"/>
    <mergeCell ref="A12:G12"/>
    <mergeCell ref="A11:G11"/>
    <mergeCell ref="C28:F28"/>
    <mergeCell ref="A20:K20"/>
    <mergeCell ref="L20:N20"/>
    <mergeCell ref="B17:D17"/>
    <mergeCell ref="B18:D18"/>
    <mergeCell ref="C27:F27"/>
    <mergeCell ref="L11:M11"/>
    <mergeCell ref="K1:N1"/>
    <mergeCell ref="K2:N2"/>
    <mergeCell ref="K3:M3"/>
    <mergeCell ref="C1:J2"/>
    <mergeCell ref="C3:J4"/>
    <mergeCell ref="L6:M6"/>
    <mergeCell ref="A5:N5"/>
    <mergeCell ref="D6:G6"/>
    <mergeCell ref="K4:M4"/>
    <mergeCell ref="A6:C6"/>
    <mergeCell ref="A1:B4"/>
    <mergeCell ref="D7:G7"/>
    <mergeCell ref="A7:C7"/>
    <mergeCell ref="A8:C8"/>
    <mergeCell ref="D8:G8"/>
    <mergeCell ref="A9:C10"/>
    <mergeCell ref="D9:G10"/>
    <mergeCell ref="A28:B28"/>
    <mergeCell ref="C26:F26"/>
    <mergeCell ref="C29:F29"/>
    <mergeCell ref="A22:B22"/>
    <mergeCell ref="C22:H22"/>
    <mergeCell ref="A29:B29"/>
    <mergeCell ref="A23:B23"/>
    <mergeCell ref="C23:H23"/>
    <mergeCell ref="G29:I29"/>
    <mergeCell ref="L13:N13"/>
    <mergeCell ref="G13:G14"/>
    <mergeCell ref="G27:I27"/>
    <mergeCell ref="A21:B21"/>
    <mergeCell ref="J13:K13"/>
    <mergeCell ref="H13:I13"/>
    <mergeCell ref="B13:D14"/>
    <mergeCell ref="A13:A14"/>
    <mergeCell ref="F13:F14"/>
    <mergeCell ref="E13:E14"/>
  </mergeCells>
  <dataValidations count="1">
    <dataValidation type="list" allowBlank="1" showInputMessage="1" showErrorMessage="1" sqref="L14:N14">
      <formula1>$Q$6:$Q$43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SheetLayoutView="100" zoomScalePageLayoutView="0" workbookViewId="0" topLeftCell="A64">
      <selection activeCell="G82" sqref="G82"/>
    </sheetView>
  </sheetViews>
  <sheetFormatPr defaultColWidth="11.421875" defaultRowHeight="12.75"/>
  <cols>
    <col min="1" max="2" width="34.28125" style="1" customWidth="1"/>
    <col min="3" max="3" width="18.00390625" style="1" customWidth="1"/>
    <col min="4" max="4" width="13.7109375" style="11" customWidth="1"/>
    <col min="5" max="5" width="14.421875" style="12" customWidth="1"/>
    <col min="6" max="6" width="15.28125" style="13" customWidth="1"/>
    <col min="7" max="7" width="17.7109375" style="12" customWidth="1"/>
    <col min="8" max="8" width="5.7109375" style="5" customWidth="1"/>
    <col min="9" max="9" width="7.00390625" style="5" customWidth="1"/>
    <col min="10" max="10" width="6.7109375" style="5" customWidth="1"/>
    <col min="11" max="18" width="5.7109375" style="5" customWidth="1"/>
    <col min="19" max="19" width="6.28125" style="5" customWidth="1"/>
    <col min="20" max="29" width="11.421875" style="1" hidden="1" customWidth="1"/>
    <col min="30" max="16384" width="11.421875" style="1" customWidth="1"/>
  </cols>
  <sheetData>
    <row r="1" spans="1:19" ht="34.5" customHeight="1">
      <c r="A1" s="282"/>
      <c r="B1" s="131"/>
      <c r="C1" s="284" t="s">
        <v>14</v>
      </c>
      <c r="D1" s="285"/>
      <c r="E1" s="285"/>
      <c r="F1" s="285"/>
      <c r="G1" s="285"/>
      <c r="H1" s="285"/>
      <c r="I1" s="285"/>
      <c r="J1" s="285"/>
      <c r="K1" s="285"/>
      <c r="L1" s="288" t="s">
        <v>92</v>
      </c>
      <c r="M1" s="289"/>
      <c r="N1" s="289"/>
      <c r="O1" s="289"/>
      <c r="P1" s="289"/>
      <c r="Q1" s="289"/>
      <c r="R1" s="289"/>
      <c r="S1" s="290"/>
    </row>
    <row r="2" spans="1:19" ht="25.5" customHeight="1">
      <c r="A2" s="283"/>
      <c r="B2" s="168"/>
      <c r="C2" s="286"/>
      <c r="D2" s="287"/>
      <c r="E2" s="287"/>
      <c r="F2" s="287"/>
      <c r="G2" s="287"/>
      <c r="H2" s="287"/>
      <c r="I2" s="287"/>
      <c r="J2" s="287"/>
      <c r="K2" s="287"/>
      <c r="L2" s="291" t="s">
        <v>51</v>
      </c>
      <c r="M2" s="292"/>
      <c r="N2" s="292"/>
      <c r="O2" s="292"/>
      <c r="P2" s="292"/>
      <c r="Q2" s="292"/>
      <c r="R2" s="292"/>
      <c r="S2" s="293"/>
    </row>
    <row r="3" spans="1:19" ht="19.5" customHeight="1">
      <c r="A3" s="283"/>
      <c r="B3" s="168"/>
      <c r="C3" s="294" t="s">
        <v>50</v>
      </c>
      <c r="D3" s="295"/>
      <c r="E3" s="295"/>
      <c r="F3" s="295"/>
      <c r="G3" s="295"/>
      <c r="H3" s="295"/>
      <c r="I3" s="295"/>
      <c r="J3" s="295"/>
      <c r="K3" s="296"/>
      <c r="L3" s="300" t="s">
        <v>52</v>
      </c>
      <c r="M3" s="300"/>
      <c r="N3" s="300"/>
      <c r="O3" s="300"/>
      <c r="P3" s="301" t="s">
        <v>65</v>
      </c>
      <c r="Q3" s="301"/>
      <c r="R3" s="301"/>
      <c r="S3" s="302"/>
    </row>
    <row r="4" spans="1:19" ht="21.75" customHeight="1" thickBot="1">
      <c r="A4" s="283"/>
      <c r="B4" s="168"/>
      <c r="C4" s="297"/>
      <c r="D4" s="298"/>
      <c r="E4" s="298"/>
      <c r="F4" s="298"/>
      <c r="G4" s="298"/>
      <c r="H4" s="298"/>
      <c r="I4" s="298"/>
      <c r="J4" s="298"/>
      <c r="K4" s="299"/>
      <c r="L4" s="303" t="str">
        <f>+'[1]POA H.A.'!K4</f>
        <v>Versión 2</v>
      </c>
      <c r="M4" s="304"/>
      <c r="N4" s="304"/>
      <c r="O4" s="305"/>
      <c r="P4" s="306">
        <f>+'[1]POA H.A.'!N4</f>
        <v>44015</v>
      </c>
      <c r="Q4" s="307"/>
      <c r="R4" s="307"/>
      <c r="S4" s="308"/>
    </row>
    <row r="5" spans="1:19" ht="12.75" customHeight="1">
      <c r="A5" s="309" t="s">
        <v>53</v>
      </c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2"/>
    </row>
    <row r="6" spans="1:19" ht="12.75" customHeight="1" thickBot="1">
      <c r="A6" s="313"/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6"/>
    </row>
    <row r="7" spans="1:19" ht="18" customHeight="1">
      <c r="A7" s="317" t="s">
        <v>148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</row>
    <row r="8" spans="1:19" ht="13.5" thickBo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</row>
    <row r="9" spans="1:19" s="44" customFormat="1" ht="18" customHeight="1">
      <c r="A9" s="318" t="s">
        <v>85</v>
      </c>
      <c r="B9" s="319"/>
      <c r="C9" s="319"/>
      <c r="D9" s="319"/>
      <c r="E9" s="319"/>
      <c r="F9" s="319"/>
      <c r="G9" s="319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</row>
    <row r="10" spans="1:19" ht="12.75" customHeight="1">
      <c r="A10" s="320" t="s">
        <v>82</v>
      </c>
      <c r="B10" s="321"/>
      <c r="C10" s="321"/>
      <c r="D10" s="324" t="s">
        <v>81</v>
      </c>
      <c r="E10" s="324" t="s">
        <v>78</v>
      </c>
      <c r="F10" s="325" t="s">
        <v>17</v>
      </c>
      <c r="G10" s="325" t="s">
        <v>79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88"/>
    </row>
    <row r="11" spans="1:19" ht="12.75">
      <c r="A11" s="322"/>
      <c r="B11" s="323"/>
      <c r="C11" s="323"/>
      <c r="D11" s="324"/>
      <c r="E11" s="324"/>
      <c r="F11" s="325"/>
      <c r="G11" s="325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89"/>
    </row>
    <row r="12" spans="1:19" ht="12.75">
      <c r="A12" s="326" t="s">
        <v>80</v>
      </c>
      <c r="B12" s="327"/>
      <c r="C12" s="328"/>
      <c r="D12" s="47"/>
      <c r="E12" s="164"/>
      <c r="F12" s="165"/>
      <c r="G12" s="165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89"/>
    </row>
    <row r="13" spans="1:19" ht="12.75">
      <c r="A13" s="326" t="s">
        <v>74</v>
      </c>
      <c r="B13" s="327"/>
      <c r="C13" s="327"/>
      <c r="D13" s="48"/>
      <c r="E13" s="49"/>
      <c r="F13" s="48"/>
      <c r="G13" s="49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90"/>
    </row>
    <row r="14" spans="1:19" ht="12.75">
      <c r="A14" s="326" t="s">
        <v>75</v>
      </c>
      <c r="B14" s="327"/>
      <c r="C14" s="327"/>
      <c r="D14" s="48"/>
      <c r="E14" s="49"/>
      <c r="F14" s="48"/>
      <c r="G14" s="49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90"/>
    </row>
    <row r="15" spans="1:19" ht="12.75">
      <c r="A15" s="326" t="s">
        <v>76</v>
      </c>
      <c r="B15" s="327"/>
      <c r="C15" s="327"/>
      <c r="D15" s="48"/>
      <c r="E15" s="49"/>
      <c r="F15" s="48"/>
      <c r="G15" s="49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90"/>
    </row>
    <row r="16" spans="1:19" ht="12.75">
      <c r="A16" s="326" t="s">
        <v>77</v>
      </c>
      <c r="B16" s="327"/>
      <c r="C16" s="327"/>
      <c r="D16" s="48"/>
      <c r="E16" s="49"/>
      <c r="F16" s="48"/>
      <c r="G16" s="49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90"/>
    </row>
    <row r="17" spans="1:19" ht="13.5" thickBot="1">
      <c r="A17" s="329" t="s">
        <v>29</v>
      </c>
      <c r="B17" s="330"/>
      <c r="C17" s="330"/>
      <c r="D17" s="330"/>
      <c r="E17" s="330"/>
      <c r="F17" s="331"/>
      <c r="G17" s="57">
        <f>SUM(G12:G16)</f>
        <v>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  <row r="18" spans="1:19" ht="18.75" customHeight="1">
      <c r="A18" s="332" t="s">
        <v>116</v>
      </c>
      <c r="B18" s="333"/>
      <c r="C18" s="333"/>
      <c r="D18" s="333"/>
      <c r="E18" s="333"/>
      <c r="F18" s="333"/>
      <c r="G18" s="33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1:19" s="7" customFormat="1" ht="11.25" customHeight="1">
      <c r="A19" s="334" t="s">
        <v>114</v>
      </c>
      <c r="B19" s="324" t="s">
        <v>16</v>
      </c>
      <c r="C19" s="324" t="s">
        <v>115</v>
      </c>
      <c r="D19" s="325" t="s">
        <v>17</v>
      </c>
      <c r="E19" s="325" t="s">
        <v>18</v>
      </c>
      <c r="F19" s="324" t="s">
        <v>19</v>
      </c>
      <c r="G19" s="325" t="s">
        <v>20</v>
      </c>
      <c r="H19" s="335" t="s">
        <v>21</v>
      </c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7"/>
    </row>
    <row r="20" spans="1:19" s="8" customFormat="1" ht="8.25">
      <c r="A20" s="334"/>
      <c r="B20" s="324"/>
      <c r="C20" s="324"/>
      <c r="D20" s="325"/>
      <c r="E20" s="325"/>
      <c r="F20" s="324"/>
      <c r="G20" s="325"/>
      <c r="H20" s="52" t="s">
        <v>22</v>
      </c>
      <c r="I20" s="52" t="s">
        <v>58</v>
      </c>
      <c r="J20" s="52" t="s">
        <v>23</v>
      </c>
      <c r="K20" s="52" t="s">
        <v>24</v>
      </c>
      <c r="L20" s="52" t="s">
        <v>25</v>
      </c>
      <c r="M20" s="52" t="s">
        <v>26</v>
      </c>
      <c r="N20" s="52" t="s">
        <v>27</v>
      </c>
      <c r="O20" s="52" t="s">
        <v>28</v>
      </c>
      <c r="P20" s="52" t="s">
        <v>54</v>
      </c>
      <c r="Q20" s="52" t="s">
        <v>55</v>
      </c>
      <c r="R20" s="52" t="s">
        <v>56</v>
      </c>
      <c r="S20" s="53" t="s">
        <v>57</v>
      </c>
    </row>
    <row r="21" spans="1:19" ht="153">
      <c r="A21" s="152" t="s">
        <v>165</v>
      </c>
      <c r="B21" s="120" t="s">
        <v>175</v>
      </c>
      <c r="C21" s="171" t="s">
        <v>172</v>
      </c>
      <c r="D21" s="153">
        <v>1</v>
      </c>
      <c r="E21" s="154">
        <v>3763450</v>
      </c>
      <c r="F21" s="181">
        <v>3</v>
      </c>
      <c r="G21" s="155">
        <f>F21*E21*D21+(F21*E21)*0.004</f>
        <v>11335511.4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</row>
    <row r="22" spans="1:19" ht="153">
      <c r="A22" s="152" t="s">
        <v>166</v>
      </c>
      <c r="B22" s="120" t="s">
        <v>176</v>
      </c>
      <c r="C22" s="171" t="s">
        <v>172</v>
      </c>
      <c r="D22" s="153">
        <v>1</v>
      </c>
      <c r="E22" s="161">
        <v>3763450</v>
      </c>
      <c r="F22" s="182">
        <v>4</v>
      </c>
      <c r="G22" s="155">
        <f>F22*E22*D22+(F22*E22)*0.004</f>
        <v>15114015.2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</row>
    <row r="23" spans="1:19" ht="153">
      <c r="A23" s="152" t="s">
        <v>165</v>
      </c>
      <c r="B23" s="120" t="s">
        <v>177</v>
      </c>
      <c r="C23" s="159" t="s">
        <v>174</v>
      </c>
      <c r="D23" s="153">
        <v>1</v>
      </c>
      <c r="E23" s="160">
        <v>4113450</v>
      </c>
      <c r="F23" s="182">
        <v>4</v>
      </c>
      <c r="G23" s="155">
        <f>F23*E23*D23+(F23*E23)*0.004</f>
        <v>16519615.2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127.5">
      <c r="A24" s="146" t="s">
        <v>167</v>
      </c>
      <c r="B24" s="172" t="s">
        <v>178</v>
      </c>
      <c r="C24" s="171" t="s">
        <v>168</v>
      </c>
      <c r="D24" s="162">
        <v>1</v>
      </c>
      <c r="E24" s="156">
        <v>2822850</v>
      </c>
      <c r="F24" s="182">
        <v>4</v>
      </c>
      <c r="G24" s="141">
        <f>F24*E24*D24+(F24*E24)*0.004</f>
        <v>11336565.6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</row>
    <row r="25" spans="1:19" ht="13.5" thickBot="1">
      <c r="A25" s="329" t="s">
        <v>29</v>
      </c>
      <c r="B25" s="330"/>
      <c r="C25" s="330"/>
      <c r="D25" s="330"/>
      <c r="E25" s="330"/>
      <c r="F25" s="331"/>
      <c r="G25" s="57">
        <f>SUM(G21:G24)</f>
        <v>54305707.4</v>
      </c>
      <c r="H25" s="338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40"/>
    </row>
    <row r="26" spans="1:19" ht="18" customHeight="1" thickBot="1">
      <c r="A26" s="332" t="s">
        <v>30</v>
      </c>
      <c r="B26" s="333"/>
      <c r="C26" s="333"/>
      <c r="D26" s="333"/>
      <c r="E26" s="333"/>
      <c r="F26" s="333"/>
      <c r="G26" s="333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1:19" s="9" customFormat="1" ht="16.5" customHeight="1">
      <c r="A27" s="341" t="s">
        <v>31</v>
      </c>
      <c r="B27" s="244"/>
      <c r="C27" s="245"/>
      <c r="D27" s="343" t="s">
        <v>32</v>
      </c>
      <c r="E27" s="345" t="s">
        <v>17</v>
      </c>
      <c r="F27" s="347" t="s">
        <v>33</v>
      </c>
      <c r="G27" s="343" t="s">
        <v>20</v>
      </c>
      <c r="H27" s="335" t="s">
        <v>21</v>
      </c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7"/>
    </row>
    <row r="28" spans="1:19" s="7" customFormat="1" ht="14.25" customHeight="1">
      <c r="A28" s="342"/>
      <c r="B28" s="247"/>
      <c r="C28" s="248"/>
      <c r="D28" s="344"/>
      <c r="E28" s="346"/>
      <c r="F28" s="348"/>
      <c r="G28" s="344"/>
      <c r="H28" s="52" t="s">
        <v>22</v>
      </c>
      <c r="I28" s="52" t="s">
        <v>58</v>
      </c>
      <c r="J28" s="52" t="s">
        <v>23</v>
      </c>
      <c r="K28" s="52" t="s">
        <v>24</v>
      </c>
      <c r="L28" s="52" t="s">
        <v>25</v>
      </c>
      <c r="M28" s="52" t="s">
        <v>26</v>
      </c>
      <c r="N28" s="52" t="s">
        <v>27</v>
      </c>
      <c r="O28" s="52" t="s">
        <v>28</v>
      </c>
      <c r="P28" s="52" t="s">
        <v>54</v>
      </c>
      <c r="Q28" s="52" t="s">
        <v>55</v>
      </c>
      <c r="R28" s="52" t="s">
        <v>56</v>
      </c>
      <c r="S28" s="53" t="s">
        <v>57</v>
      </c>
    </row>
    <row r="29" spans="1:19" s="8" customFormat="1" ht="12.75" customHeight="1">
      <c r="A29" s="349"/>
      <c r="B29" s="350"/>
      <c r="C29" s="350"/>
      <c r="D29" s="60"/>
      <c r="E29" s="60"/>
      <c r="F29" s="61"/>
      <c r="G29" s="60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</row>
    <row r="30" spans="1:19" s="8" customFormat="1" ht="12.75" customHeight="1">
      <c r="A30" s="349"/>
      <c r="B30" s="350"/>
      <c r="C30" s="350"/>
      <c r="D30" s="173"/>
      <c r="E30" s="173"/>
      <c r="F30" s="164"/>
      <c r="G30" s="49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s="8" customFormat="1" ht="12.75" customHeight="1">
      <c r="A31" s="349"/>
      <c r="B31" s="350"/>
      <c r="C31" s="350"/>
      <c r="D31" s="173"/>
      <c r="E31" s="173"/>
      <c r="F31" s="164"/>
      <c r="G31" s="49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  <row r="32" spans="1:19" s="8" customFormat="1" ht="12.75" customHeight="1">
      <c r="A32" s="166"/>
      <c r="B32" s="167"/>
      <c r="C32" s="167"/>
      <c r="D32" s="173"/>
      <c r="E32" s="173"/>
      <c r="F32" s="164"/>
      <c r="G32" s="49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</row>
    <row r="33" spans="1:19" ht="12.75" customHeight="1" thickBot="1">
      <c r="A33" s="329" t="s">
        <v>29</v>
      </c>
      <c r="B33" s="330"/>
      <c r="C33" s="330"/>
      <c r="D33" s="330"/>
      <c r="E33" s="330"/>
      <c r="F33" s="331"/>
      <c r="G33" s="57">
        <f>SUM(G29:G32)</f>
        <v>0</v>
      </c>
      <c r="H33" s="62"/>
      <c r="I33" s="63"/>
      <c r="J33" s="63"/>
      <c r="K33" s="63"/>
      <c r="L33" s="63"/>
      <c r="M33" s="63"/>
      <c r="N33" s="64"/>
      <c r="O33" s="65"/>
      <c r="P33" s="65"/>
      <c r="Q33" s="65"/>
      <c r="R33" s="65"/>
      <c r="S33" s="66"/>
    </row>
    <row r="34" spans="1:19" ht="18.75" customHeight="1" thickBot="1">
      <c r="A34" s="351" t="s">
        <v>34</v>
      </c>
      <c r="B34" s="352"/>
      <c r="C34" s="352"/>
      <c r="D34" s="352"/>
      <c r="E34" s="352"/>
      <c r="F34" s="352"/>
      <c r="G34" s="352"/>
      <c r="H34" s="338"/>
      <c r="I34" s="339"/>
      <c r="J34" s="339"/>
      <c r="K34" s="339"/>
      <c r="L34" s="339"/>
      <c r="M34" s="339"/>
      <c r="N34" s="339"/>
      <c r="O34" s="58"/>
      <c r="P34" s="58"/>
      <c r="Q34" s="58"/>
      <c r="R34" s="58"/>
      <c r="S34" s="59"/>
    </row>
    <row r="35" spans="1:19" ht="12.75">
      <c r="A35" s="67"/>
      <c r="B35" s="132"/>
      <c r="C35" s="68"/>
      <c r="D35" s="69"/>
      <c r="E35" s="70"/>
      <c r="F35" s="71"/>
      <c r="G35" s="70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</row>
    <row r="36" spans="1:19" s="7" customFormat="1" ht="15.75" customHeight="1">
      <c r="A36" s="341" t="s">
        <v>31</v>
      </c>
      <c r="B36" s="244"/>
      <c r="C36" s="245"/>
      <c r="D36" s="343" t="s">
        <v>32</v>
      </c>
      <c r="E36" s="345" t="s">
        <v>17</v>
      </c>
      <c r="F36" s="347" t="s">
        <v>33</v>
      </c>
      <c r="G36" s="343" t="s">
        <v>20</v>
      </c>
      <c r="H36" s="335" t="s">
        <v>21</v>
      </c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7"/>
    </row>
    <row r="37" spans="1:19" s="8" customFormat="1" ht="13.5" customHeight="1">
      <c r="A37" s="342"/>
      <c r="B37" s="247"/>
      <c r="C37" s="248"/>
      <c r="D37" s="344"/>
      <c r="E37" s="346"/>
      <c r="F37" s="348"/>
      <c r="G37" s="344"/>
      <c r="H37" s="52" t="s">
        <v>22</v>
      </c>
      <c r="I37" s="52" t="s">
        <v>58</v>
      </c>
      <c r="J37" s="52" t="s">
        <v>23</v>
      </c>
      <c r="K37" s="52" t="s">
        <v>24</v>
      </c>
      <c r="L37" s="52" t="s">
        <v>25</v>
      </c>
      <c r="M37" s="52" t="s">
        <v>26</v>
      </c>
      <c r="N37" s="52" t="s">
        <v>27</v>
      </c>
      <c r="O37" s="52" t="s">
        <v>28</v>
      </c>
      <c r="P37" s="52" t="s">
        <v>54</v>
      </c>
      <c r="Q37" s="52" t="s">
        <v>55</v>
      </c>
      <c r="R37" s="52" t="s">
        <v>56</v>
      </c>
      <c r="S37" s="53" t="s">
        <v>57</v>
      </c>
    </row>
    <row r="38" spans="1:19" ht="12.75">
      <c r="A38" s="327"/>
      <c r="B38" s="327"/>
      <c r="C38" s="328"/>
      <c r="D38" s="54"/>
      <c r="E38" s="49"/>
      <c r="F38" s="48"/>
      <c r="G38" s="49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</row>
    <row r="39" spans="1:19" ht="12.75">
      <c r="A39" s="327"/>
      <c r="B39" s="327"/>
      <c r="C39" s="328"/>
      <c r="D39" s="54"/>
      <c r="E39" s="49"/>
      <c r="F39" s="48"/>
      <c r="G39" s="49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</row>
    <row r="40" spans="1:19" ht="12.75">
      <c r="A40" s="327"/>
      <c r="B40" s="327"/>
      <c r="C40" s="328"/>
      <c r="D40" s="54"/>
      <c r="E40" s="49"/>
      <c r="F40" s="48"/>
      <c r="G40" s="49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</row>
    <row r="41" spans="1:19" ht="12.75">
      <c r="A41" s="327"/>
      <c r="B41" s="327"/>
      <c r="C41" s="328"/>
      <c r="D41" s="54"/>
      <c r="E41" s="49"/>
      <c r="F41" s="48"/>
      <c r="G41" s="49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</row>
    <row r="42" spans="1:19" ht="13.5" thickBot="1">
      <c r="A42" s="329" t="s">
        <v>29</v>
      </c>
      <c r="B42" s="330"/>
      <c r="C42" s="330"/>
      <c r="D42" s="330"/>
      <c r="E42" s="330"/>
      <c r="F42" s="331"/>
      <c r="G42" s="74">
        <f>SUM(G38:G41)</f>
        <v>0</v>
      </c>
      <c r="H42" s="353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5"/>
    </row>
    <row r="43" spans="1:19" ht="21" customHeight="1" thickBot="1">
      <c r="A43" s="75" t="s">
        <v>37</v>
      </c>
      <c r="B43" s="133"/>
      <c r="C43" s="76"/>
      <c r="D43" s="77"/>
      <c r="E43" s="78"/>
      <c r="F43" s="79"/>
      <c r="G43" s="7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</row>
    <row r="44" spans="1:19" s="7" customFormat="1" ht="16.5" customHeight="1">
      <c r="A44" s="356" t="s">
        <v>15</v>
      </c>
      <c r="B44" s="357"/>
      <c r="C44" s="358"/>
      <c r="D44" s="324" t="s">
        <v>35</v>
      </c>
      <c r="E44" s="360" t="s">
        <v>17</v>
      </c>
      <c r="F44" s="347" t="s">
        <v>33</v>
      </c>
      <c r="G44" s="343" t="s">
        <v>20</v>
      </c>
      <c r="H44" s="361" t="s">
        <v>21</v>
      </c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3"/>
    </row>
    <row r="45" spans="1:19" s="8" customFormat="1" ht="13.5" customHeight="1">
      <c r="A45" s="322"/>
      <c r="B45" s="323"/>
      <c r="C45" s="359"/>
      <c r="D45" s="324"/>
      <c r="E45" s="348"/>
      <c r="F45" s="348"/>
      <c r="G45" s="344"/>
      <c r="H45" s="52" t="s">
        <v>22</v>
      </c>
      <c r="I45" s="52" t="s">
        <v>58</v>
      </c>
      <c r="J45" s="52" t="s">
        <v>23</v>
      </c>
      <c r="K45" s="52" t="s">
        <v>24</v>
      </c>
      <c r="L45" s="52" t="s">
        <v>25</v>
      </c>
      <c r="M45" s="52" t="s">
        <v>26</v>
      </c>
      <c r="N45" s="52" t="s">
        <v>27</v>
      </c>
      <c r="O45" s="52" t="s">
        <v>28</v>
      </c>
      <c r="P45" s="52" t="s">
        <v>54</v>
      </c>
      <c r="Q45" s="52" t="s">
        <v>55</v>
      </c>
      <c r="R45" s="52" t="s">
        <v>56</v>
      </c>
      <c r="S45" s="53" t="s">
        <v>57</v>
      </c>
    </row>
    <row r="46" spans="1:19" ht="12.75">
      <c r="A46" s="322"/>
      <c r="B46" s="323"/>
      <c r="C46" s="359"/>
      <c r="D46" s="54"/>
      <c r="E46" s="49"/>
      <c r="F46" s="48"/>
      <c r="G46" s="49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</row>
    <row r="47" spans="1:19" ht="12.75">
      <c r="A47" s="364"/>
      <c r="B47" s="365"/>
      <c r="C47" s="366"/>
      <c r="D47" s="54"/>
      <c r="E47" s="49"/>
      <c r="F47" s="48"/>
      <c r="G47" s="49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</row>
    <row r="48" spans="1:19" ht="12.75">
      <c r="A48" s="364"/>
      <c r="B48" s="365"/>
      <c r="C48" s="366"/>
      <c r="D48" s="54"/>
      <c r="E48" s="49"/>
      <c r="F48" s="48"/>
      <c r="G48" s="49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12.75">
      <c r="A49" s="80"/>
      <c r="B49" s="134"/>
      <c r="C49" s="81"/>
      <c r="D49" s="54"/>
      <c r="E49" s="49"/>
      <c r="F49" s="48"/>
      <c r="G49" s="4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</row>
    <row r="50" spans="1:19" ht="13.5" thickBot="1">
      <c r="A50" s="329" t="s">
        <v>29</v>
      </c>
      <c r="B50" s="330"/>
      <c r="C50" s="330"/>
      <c r="D50" s="330"/>
      <c r="E50" s="330"/>
      <c r="F50" s="331"/>
      <c r="G50" s="74">
        <f>SUM(G46:G49)</f>
        <v>0</v>
      </c>
      <c r="H50" s="338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40"/>
    </row>
    <row r="51" spans="1:19" ht="21.75" customHeight="1" thickBot="1">
      <c r="A51" s="75" t="s">
        <v>38</v>
      </c>
      <c r="B51" s="133"/>
      <c r="C51" s="76"/>
      <c r="D51" s="77"/>
      <c r="E51" s="78"/>
      <c r="F51" s="79"/>
      <c r="G51" s="7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9"/>
    </row>
    <row r="52" spans="1:19" s="7" customFormat="1" ht="12.75" customHeight="1">
      <c r="A52" s="356" t="s">
        <v>15</v>
      </c>
      <c r="B52" s="358"/>
      <c r="C52" s="324" t="s">
        <v>39</v>
      </c>
      <c r="D52" s="367" t="s">
        <v>40</v>
      </c>
      <c r="E52" s="369" t="s">
        <v>41</v>
      </c>
      <c r="F52" s="324" t="s">
        <v>42</v>
      </c>
      <c r="G52" s="343" t="s">
        <v>20</v>
      </c>
      <c r="H52" s="361" t="s">
        <v>21</v>
      </c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3"/>
    </row>
    <row r="53" spans="1:19" s="8" customFormat="1" ht="13.5" customHeight="1">
      <c r="A53" s="322"/>
      <c r="B53" s="359"/>
      <c r="C53" s="324"/>
      <c r="D53" s="368"/>
      <c r="E53" s="369"/>
      <c r="F53" s="324"/>
      <c r="G53" s="344"/>
      <c r="H53" s="52" t="s">
        <v>22</v>
      </c>
      <c r="I53" s="52" t="s">
        <v>58</v>
      </c>
      <c r="J53" s="52" t="s">
        <v>23</v>
      </c>
      <c r="K53" s="52" t="s">
        <v>24</v>
      </c>
      <c r="L53" s="52" t="s">
        <v>25</v>
      </c>
      <c r="M53" s="52" t="s">
        <v>26</v>
      </c>
      <c r="N53" s="52" t="s">
        <v>27</v>
      </c>
      <c r="O53" s="52" t="s">
        <v>28</v>
      </c>
      <c r="P53" s="52" t="s">
        <v>54</v>
      </c>
      <c r="Q53" s="52" t="s">
        <v>55</v>
      </c>
      <c r="R53" s="52" t="s">
        <v>56</v>
      </c>
      <c r="S53" s="53" t="s">
        <v>57</v>
      </c>
    </row>
    <row r="54" spans="1:19" ht="67.5" customHeight="1">
      <c r="A54" s="370"/>
      <c r="B54" s="371"/>
      <c r="D54" s="153"/>
      <c r="E54" s="163"/>
      <c r="F54" s="157"/>
      <c r="G54" s="177">
        <v>2400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6"/>
    </row>
    <row r="55" spans="1:19" ht="12.75">
      <c r="A55" s="326"/>
      <c r="B55" s="328"/>
      <c r="C55" s="48"/>
      <c r="D55" s="54"/>
      <c r="E55" s="49"/>
      <c r="F55" s="48"/>
      <c r="G55" s="49">
        <v>52000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6"/>
    </row>
    <row r="56" spans="1:19" ht="13.5" thickBot="1">
      <c r="A56" s="329" t="s">
        <v>29</v>
      </c>
      <c r="B56" s="330"/>
      <c r="C56" s="330"/>
      <c r="D56" s="330"/>
      <c r="E56" s="330"/>
      <c r="F56" s="331"/>
      <c r="G56" s="82">
        <f>SUM(G54:G55)</f>
        <v>54400</v>
      </c>
      <c r="H56" s="338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40"/>
    </row>
    <row r="57" spans="1:19" ht="22.5" customHeight="1" thickBot="1">
      <c r="A57" s="75" t="s">
        <v>43</v>
      </c>
      <c r="B57" s="133"/>
      <c r="C57" s="76"/>
      <c r="D57" s="77"/>
      <c r="E57" s="78"/>
      <c r="F57" s="79"/>
      <c r="G57" s="7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9"/>
    </row>
    <row r="58" spans="1:19" s="7" customFormat="1" ht="12.75" customHeight="1">
      <c r="A58" s="356" t="s">
        <v>15</v>
      </c>
      <c r="B58" s="357"/>
      <c r="C58" s="357"/>
      <c r="D58" s="357"/>
      <c r="E58" s="358"/>
      <c r="F58" s="324" t="s">
        <v>39</v>
      </c>
      <c r="G58" s="325" t="s">
        <v>36</v>
      </c>
      <c r="H58" s="361" t="s">
        <v>21</v>
      </c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3"/>
    </row>
    <row r="59" spans="1:19" s="8" customFormat="1" ht="13.5" customHeight="1">
      <c r="A59" s="322"/>
      <c r="B59" s="323"/>
      <c r="C59" s="323"/>
      <c r="D59" s="323"/>
      <c r="E59" s="359"/>
      <c r="F59" s="324"/>
      <c r="G59" s="325"/>
      <c r="H59" s="52" t="s">
        <v>22</v>
      </c>
      <c r="I59" s="52" t="s">
        <v>58</v>
      </c>
      <c r="J59" s="52" t="s">
        <v>23</v>
      </c>
      <c r="K59" s="52" t="s">
        <v>24</v>
      </c>
      <c r="L59" s="52" t="s">
        <v>25</v>
      </c>
      <c r="M59" s="52" t="s">
        <v>26</v>
      </c>
      <c r="N59" s="52" t="s">
        <v>27</v>
      </c>
      <c r="O59" s="52" t="s">
        <v>28</v>
      </c>
      <c r="P59" s="52" t="s">
        <v>54</v>
      </c>
      <c r="Q59" s="52" t="s">
        <v>55</v>
      </c>
      <c r="R59" s="52" t="s">
        <v>56</v>
      </c>
      <c r="S59" s="53" t="s">
        <v>57</v>
      </c>
    </row>
    <row r="60" spans="1:19" ht="12.75">
      <c r="A60" s="326"/>
      <c r="B60" s="327"/>
      <c r="C60" s="327"/>
      <c r="D60" s="327"/>
      <c r="E60" s="328"/>
      <c r="F60" s="48"/>
      <c r="G60" s="49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/>
    </row>
    <row r="61" spans="1:19" ht="12.75">
      <c r="A61" s="326"/>
      <c r="B61" s="327"/>
      <c r="C61" s="327"/>
      <c r="D61" s="327"/>
      <c r="E61" s="328"/>
      <c r="F61" s="48"/>
      <c r="G61" s="49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/>
    </row>
    <row r="62" spans="1:19" ht="12.75">
      <c r="A62" s="326"/>
      <c r="B62" s="327"/>
      <c r="C62" s="327"/>
      <c r="D62" s="327"/>
      <c r="E62" s="328"/>
      <c r="F62" s="48"/>
      <c r="G62" s="49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/>
    </row>
    <row r="63" spans="1:19" ht="12.75">
      <c r="A63" s="326"/>
      <c r="B63" s="327"/>
      <c r="C63" s="327"/>
      <c r="D63" s="327"/>
      <c r="E63" s="328"/>
      <c r="F63" s="48"/>
      <c r="G63" s="49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</row>
    <row r="64" spans="1:19" ht="13.5" thickBot="1">
      <c r="A64" s="329" t="s">
        <v>29</v>
      </c>
      <c r="B64" s="330"/>
      <c r="C64" s="330"/>
      <c r="D64" s="330"/>
      <c r="E64" s="330"/>
      <c r="F64" s="331"/>
      <c r="G64" s="82">
        <f>SUM(G60:G63)</f>
        <v>0</v>
      </c>
      <c r="H64" s="338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40"/>
    </row>
    <row r="65" spans="1:19" ht="19.5" customHeight="1" thickBot="1">
      <c r="A65" s="75" t="s">
        <v>44</v>
      </c>
      <c r="B65" s="133"/>
      <c r="C65" s="76"/>
      <c r="D65" s="77"/>
      <c r="E65" s="78"/>
      <c r="F65" s="79"/>
      <c r="G65" s="7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9"/>
    </row>
    <row r="66" spans="1:19" s="7" customFormat="1" ht="12.75" customHeight="1">
      <c r="A66" s="356" t="s">
        <v>15</v>
      </c>
      <c r="B66" s="357"/>
      <c r="C66" s="358"/>
      <c r="D66" s="324" t="s">
        <v>35</v>
      </c>
      <c r="E66" s="360" t="s">
        <v>17</v>
      </c>
      <c r="F66" s="347" t="s">
        <v>33</v>
      </c>
      <c r="G66" s="343" t="s">
        <v>20</v>
      </c>
      <c r="H66" s="361" t="s">
        <v>21</v>
      </c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3"/>
    </row>
    <row r="67" spans="1:19" s="8" customFormat="1" ht="13.5" customHeight="1">
      <c r="A67" s="322"/>
      <c r="B67" s="323"/>
      <c r="C67" s="359"/>
      <c r="D67" s="324"/>
      <c r="E67" s="348"/>
      <c r="F67" s="348"/>
      <c r="G67" s="344"/>
      <c r="H67" s="52" t="s">
        <v>22</v>
      </c>
      <c r="I67" s="52" t="s">
        <v>58</v>
      </c>
      <c r="J67" s="52" t="s">
        <v>23</v>
      </c>
      <c r="K67" s="52" t="s">
        <v>24</v>
      </c>
      <c r="L67" s="52" t="s">
        <v>25</v>
      </c>
      <c r="M67" s="52" t="s">
        <v>26</v>
      </c>
      <c r="N67" s="52" t="s">
        <v>27</v>
      </c>
      <c r="O67" s="52" t="s">
        <v>28</v>
      </c>
      <c r="P67" s="52" t="s">
        <v>54</v>
      </c>
      <c r="Q67" s="52" t="s">
        <v>55</v>
      </c>
      <c r="R67" s="52" t="s">
        <v>56</v>
      </c>
      <c r="S67" s="53" t="s">
        <v>57</v>
      </c>
    </row>
    <row r="68" spans="1:19" ht="12.75" customHeight="1">
      <c r="A68" s="372" t="s">
        <v>171</v>
      </c>
      <c r="B68" s="373"/>
      <c r="C68" s="374"/>
      <c r="D68" s="54" t="s">
        <v>169</v>
      </c>
      <c r="E68" s="49">
        <v>1</v>
      </c>
      <c r="F68" s="183">
        <v>11433753</v>
      </c>
      <c r="G68" s="183">
        <f>F68</f>
        <v>11433753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/>
    </row>
    <row r="69" spans="1:19" ht="12.75" customHeight="1">
      <c r="A69" s="375" t="s">
        <v>170</v>
      </c>
      <c r="B69" s="376"/>
      <c r="C69" s="377"/>
      <c r="D69" s="54" t="s">
        <v>169</v>
      </c>
      <c r="E69" s="49">
        <v>1</v>
      </c>
      <c r="F69" s="183">
        <v>25000000</v>
      </c>
      <c r="G69" s="183">
        <v>25000000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</row>
    <row r="70" spans="1:19" ht="33" customHeight="1">
      <c r="A70" s="380" t="s">
        <v>180</v>
      </c>
      <c r="B70" s="380"/>
      <c r="C70" s="381"/>
      <c r="D70" s="54" t="s">
        <v>169</v>
      </c>
      <c r="E70" s="49">
        <v>1</v>
      </c>
      <c r="F70" s="183">
        <v>25191309</v>
      </c>
      <c r="G70" s="183">
        <f>F70*E70</f>
        <v>25191309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6"/>
    </row>
    <row r="71" spans="1:19" ht="105" customHeight="1">
      <c r="A71" s="372" t="s">
        <v>179</v>
      </c>
      <c r="B71" s="378"/>
      <c r="C71" s="379"/>
      <c r="D71" s="54" t="s">
        <v>169</v>
      </c>
      <c r="E71" s="49">
        <v>1</v>
      </c>
      <c r="F71" s="183">
        <v>79240690</v>
      </c>
      <c r="G71" s="183">
        <f>E71*F71</f>
        <v>79240690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</row>
    <row r="72" spans="1:19" ht="13.5" thickBot="1">
      <c r="A72" s="329" t="s">
        <v>29</v>
      </c>
      <c r="B72" s="330"/>
      <c r="C72" s="330"/>
      <c r="D72" s="330"/>
      <c r="E72" s="330"/>
      <c r="F72" s="331"/>
      <c r="G72" s="74">
        <f>SUM(G68:G71)</f>
        <v>140865752</v>
      </c>
      <c r="H72" s="338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40"/>
    </row>
    <row r="73" spans="1:19" ht="18" customHeight="1" thickBot="1">
      <c r="A73" s="75" t="s">
        <v>86</v>
      </c>
      <c r="B73" s="133"/>
      <c r="C73" s="76"/>
      <c r="D73" s="77"/>
      <c r="E73" s="78"/>
      <c r="F73" s="79"/>
      <c r="G73" s="7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9"/>
    </row>
    <row r="74" spans="1:19" ht="12.75">
      <c r="A74" s="356" t="s">
        <v>15</v>
      </c>
      <c r="B74" s="357"/>
      <c r="C74" s="358"/>
      <c r="D74" s="324" t="s">
        <v>35</v>
      </c>
      <c r="E74" s="360" t="s">
        <v>17</v>
      </c>
      <c r="F74" s="347" t="s">
        <v>33</v>
      </c>
      <c r="G74" s="343" t="s">
        <v>20</v>
      </c>
      <c r="H74" s="361" t="s">
        <v>21</v>
      </c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3"/>
    </row>
    <row r="75" spans="1:19" ht="16.5">
      <c r="A75" s="322"/>
      <c r="B75" s="323"/>
      <c r="C75" s="359"/>
      <c r="D75" s="324"/>
      <c r="E75" s="348"/>
      <c r="F75" s="348"/>
      <c r="G75" s="344"/>
      <c r="H75" s="52" t="s">
        <v>22</v>
      </c>
      <c r="I75" s="52" t="s">
        <v>58</v>
      </c>
      <c r="J75" s="52" t="s">
        <v>23</v>
      </c>
      <c r="K75" s="52" t="s">
        <v>24</v>
      </c>
      <c r="L75" s="52" t="s">
        <v>25</v>
      </c>
      <c r="M75" s="52" t="s">
        <v>26</v>
      </c>
      <c r="N75" s="52" t="s">
        <v>27</v>
      </c>
      <c r="O75" s="52" t="s">
        <v>28</v>
      </c>
      <c r="P75" s="52" t="s">
        <v>54</v>
      </c>
      <c r="Q75" s="52" t="s">
        <v>55</v>
      </c>
      <c r="R75" s="52" t="s">
        <v>56</v>
      </c>
      <c r="S75" s="52" t="s">
        <v>57</v>
      </c>
    </row>
    <row r="76" spans="1:19" ht="12.75">
      <c r="A76" s="387" t="s">
        <v>88</v>
      </c>
      <c r="B76" s="388"/>
      <c r="C76" s="389"/>
      <c r="D76" s="54"/>
      <c r="E76" s="49"/>
      <c r="F76" s="175"/>
      <c r="G76" s="174">
        <f>+G25</f>
        <v>54305707.4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 ht="12.75">
      <c r="A77" s="387" t="s">
        <v>106</v>
      </c>
      <c r="B77" s="388"/>
      <c r="C77" s="389"/>
      <c r="D77" s="54"/>
      <c r="E77" s="49"/>
      <c r="F77" s="175"/>
      <c r="G77" s="174">
        <f>F77</f>
        <v>0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1:19" ht="12.75">
      <c r="A78" s="189" t="s">
        <v>182</v>
      </c>
      <c r="B78" s="187"/>
      <c r="C78" s="188"/>
      <c r="D78" s="54"/>
      <c r="E78" s="49"/>
      <c r="F78" s="175"/>
      <c r="G78" s="174">
        <f>+G56</f>
        <v>54400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2.75">
      <c r="A79" s="387" t="s">
        <v>107</v>
      </c>
      <c r="B79" s="388"/>
      <c r="C79" s="389"/>
      <c r="D79" s="54"/>
      <c r="E79" s="49"/>
      <c r="F79" s="175"/>
      <c r="G79" s="174">
        <f>F79</f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390" t="s">
        <v>108</v>
      </c>
      <c r="B80" s="391"/>
      <c r="C80" s="389"/>
      <c r="D80" s="54"/>
      <c r="E80" s="49"/>
      <c r="F80" s="175"/>
      <c r="G80" s="174">
        <f>F80</f>
        <v>0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2.75">
      <c r="A81" s="390" t="s">
        <v>105</v>
      </c>
      <c r="B81" s="391"/>
      <c r="C81" s="389"/>
      <c r="D81" s="54"/>
      <c r="E81" s="49"/>
      <c r="F81" s="48"/>
      <c r="G81" s="49">
        <f>+G72</f>
        <v>140865752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2.75">
      <c r="A82" s="392" t="s">
        <v>29</v>
      </c>
      <c r="B82" s="393"/>
      <c r="C82" s="393"/>
      <c r="D82" s="393"/>
      <c r="E82" s="393"/>
      <c r="F82" s="394"/>
      <c r="G82" s="176">
        <f>SUM(G76:G81)</f>
        <v>195225859.4</v>
      </c>
      <c r="H82" s="382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4"/>
    </row>
    <row r="83" spans="1:19" ht="12.75">
      <c r="A83" s="385" t="s">
        <v>87</v>
      </c>
      <c r="B83" s="385"/>
      <c r="C83" s="385"/>
      <c r="D83" s="385"/>
      <c r="E83" s="385"/>
      <c r="F83" s="385"/>
      <c r="G83" s="49">
        <f>G25+G33+G42+G50+G56+G64+G72</f>
        <v>195225859.4</v>
      </c>
      <c r="H83" s="353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86"/>
    </row>
    <row r="84" spans="1:19" ht="12.75">
      <c r="A84" s="83"/>
      <c r="B84" s="83"/>
      <c r="C84" s="83"/>
      <c r="D84" s="84"/>
      <c r="E84" s="85"/>
      <c r="F84" s="86"/>
      <c r="G84" s="85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</sheetData>
  <sheetProtection/>
  <mergeCells count="118">
    <mergeCell ref="H82:S82"/>
    <mergeCell ref="A83:F83"/>
    <mergeCell ref="H83:S83"/>
    <mergeCell ref="A76:C76"/>
    <mergeCell ref="A77:C77"/>
    <mergeCell ref="A79:C79"/>
    <mergeCell ref="A80:C80"/>
    <mergeCell ref="A81:C81"/>
    <mergeCell ref="A82:F82"/>
    <mergeCell ref="A74:C75"/>
    <mergeCell ref="D74:D75"/>
    <mergeCell ref="E74:E75"/>
    <mergeCell ref="F74:F75"/>
    <mergeCell ref="G74:G75"/>
    <mergeCell ref="H74:S74"/>
    <mergeCell ref="A68:C68"/>
    <mergeCell ref="A69:C69"/>
    <mergeCell ref="A71:C71"/>
    <mergeCell ref="A72:F72"/>
    <mergeCell ref="H72:S72"/>
    <mergeCell ref="A70:C70"/>
    <mergeCell ref="A62:E62"/>
    <mergeCell ref="A63:E63"/>
    <mergeCell ref="A64:F64"/>
    <mergeCell ref="H64:S64"/>
    <mergeCell ref="A66:C67"/>
    <mergeCell ref="D66:D67"/>
    <mergeCell ref="E66:E67"/>
    <mergeCell ref="F66:F67"/>
    <mergeCell ref="G66:G67"/>
    <mergeCell ref="H66:S66"/>
    <mergeCell ref="A58:E59"/>
    <mergeCell ref="F58:F59"/>
    <mergeCell ref="G58:G59"/>
    <mergeCell ref="H58:S58"/>
    <mergeCell ref="A60:E60"/>
    <mergeCell ref="A61:E61"/>
    <mergeCell ref="G52:G53"/>
    <mergeCell ref="H52:S52"/>
    <mergeCell ref="A54:B54"/>
    <mergeCell ref="A55:B55"/>
    <mergeCell ref="A56:F56"/>
    <mergeCell ref="H56:S56"/>
    <mergeCell ref="A46:C46"/>
    <mergeCell ref="A47:C47"/>
    <mergeCell ref="A48:C48"/>
    <mergeCell ref="A50:F50"/>
    <mergeCell ref="H50:S50"/>
    <mergeCell ref="A52:B53"/>
    <mergeCell ref="C52:C53"/>
    <mergeCell ref="D52:D53"/>
    <mergeCell ref="E52:E53"/>
    <mergeCell ref="F52:F53"/>
    <mergeCell ref="A44:C45"/>
    <mergeCell ref="D44:D45"/>
    <mergeCell ref="E44:E45"/>
    <mergeCell ref="F44:F45"/>
    <mergeCell ref="G44:G45"/>
    <mergeCell ref="H44:S44"/>
    <mergeCell ref="A38:C38"/>
    <mergeCell ref="A39:C39"/>
    <mergeCell ref="A40:C40"/>
    <mergeCell ref="A41:C41"/>
    <mergeCell ref="A42:F42"/>
    <mergeCell ref="H42:S42"/>
    <mergeCell ref="A36:C37"/>
    <mergeCell ref="D36:D37"/>
    <mergeCell ref="E36:E37"/>
    <mergeCell ref="F36:F37"/>
    <mergeCell ref="G36:G37"/>
    <mergeCell ref="H36:S36"/>
    <mergeCell ref="A29:C29"/>
    <mergeCell ref="A30:C30"/>
    <mergeCell ref="A31:C31"/>
    <mergeCell ref="A33:F33"/>
    <mergeCell ref="A34:G34"/>
    <mergeCell ref="H34:N34"/>
    <mergeCell ref="H19:S19"/>
    <mergeCell ref="A25:F25"/>
    <mergeCell ref="H25:S25"/>
    <mergeCell ref="A26:G26"/>
    <mergeCell ref="A27:C28"/>
    <mergeCell ref="D27:D28"/>
    <mergeCell ref="E27:E28"/>
    <mergeCell ref="F27:F28"/>
    <mergeCell ref="G27:G28"/>
    <mergeCell ref="H27:S27"/>
    <mergeCell ref="A18:G18"/>
    <mergeCell ref="A19:A20"/>
    <mergeCell ref="B19:B20"/>
    <mergeCell ref="C19:C20"/>
    <mergeCell ref="D19:D20"/>
    <mergeCell ref="E19:E20"/>
    <mergeCell ref="F19:F20"/>
    <mergeCell ref="G19:G20"/>
    <mergeCell ref="A12:C12"/>
    <mergeCell ref="A13:C13"/>
    <mergeCell ref="A14:C14"/>
    <mergeCell ref="A15:C15"/>
    <mergeCell ref="A16:C16"/>
    <mergeCell ref="A17:F17"/>
    <mergeCell ref="A5:S6"/>
    <mergeCell ref="A7:S8"/>
    <mergeCell ref="A9:G9"/>
    <mergeCell ref="A10:C11"/>
    <mergeCell ref="D10:D11"/>
    <mergeCell ref="E10:E11"/>
    <mergeCell ref="F10:F11"/>
    <mergeCell ref="G10:G11"/>
    <mergeCell ref="A1:A4"/>
    <mergeCell ref="C1:K2"/>
    <mergeCell ref="L1:S1"/>
    <mergeCell ref="L2:S2"/>
    <mergeCell ref="C3:K4"/>
    <mergeCell ref="L3:O3"/>
    <mergeCell ref="P3:S3"/>
    <mergeCell ref="L4:O4"/>
    <mergeCell ref="P4:S4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4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G4" sqref="G4:J4"/>
    </sheetView>
  </sheetViews>
  <sheetFormatPr defaultColWidth="11.421875" defaultRowHeight="12.75"/>
  <cols>
    <col min="1" max="1" width="21.421875" style="14" customWidth="1"/>
    <col min="2" max="2" width="18.8515625" style="14" customWidth="1"/>
    <col min="3" max="3" width="17.57421875" style="14" customWidth="1"/>
    <col min="4" max="4" width="16.28125" style="14" customWidth="1"/>
    <col min="5" max="5" width="10.7109375" style="14" customWidth="1"/>
    <col min="6" max="6" width="13.7109375" style="19" customWidth="1"/>
    <col min="7" max="7" width="17.00390625" style="20" customWidth="1"/>
    <col min="8" max="16384" width="11.421875" style="14" customWidth="1"/>
  </cols>
  <sheetData>
    <row r="1" spans="1:7" ht="26.25" customHeight="1">
      <c r="A1" s="406"/>
      <c r="B1" s="410" t="s">
        <v>49</v>
      </c>
      <c r="C1" s="410"/>
      <c r="D1" s="410"/>
      <c r="E1" s="410"/>
      <c r="F1" s="409" t="s">
        <v>92</v>
      </c>
      <c r="G1" s="409"/>
    </row>
    <row r="2" spans="1:7" ht="26.25" customHeight="1">
      <c r="A2" s="407"/>
      <c r="B2" s="410"/>
      <c r="C2" s="410"/>
      <c r="D2" s="410"/>
      <c r="E2" s="410"/>
      <c r="F2" s="409" t="s">
        <v>51</v>
      </c>
      <c r="G2" s="409"/>
    </row>
    <row r="3" spans="1:13" s="1" customFormat="1" ht="26.25" customHeight="1">
      <c r="A3" s="407"/>
      <c r="B3" s="249" t="s">
        <v>50</v>
      </c>
      <c r="C3" s="249"/>
      <c r="D3" s="249"/>
      <c r="E3" s="249"/>
      <c r="F3" s="120" t="s">
        <v>52</v>
      </c>
      <c r="G3" s="120" t="s">
        <v>66</v>
      </c>
      <c r="H3" s="5"/>
      <c r="I3" s="5"/>
      <c r="J3" s="5"/>
      <c r="K3" s="5"/>
      <c r="L3" s="5"/>
      <c r="M3" s="5"/>
    </row>
    <row r="4" spans="1:13" s="1" customFormat="1" ht="26.25" customHeight="1">
      <c r="A4" s="408"/>
      <c r="B4" s="249"/>
      <c r="C4" s="249"/>
      <c r="D4" s="249"/>
      <c r="E4" s="249"/>
      <c r="F4" s="120" t="s">
        <v>117</v>
      </c>
      <c r="G4" s="122">
        <v>44015</v>
      </c>
      <c r="H4" s="5"/>
      <c r="I4" s="5"/>
      <c r="J4" s="5"/>
      <c r="K4" s="5"/>
      <c r="L4" s="5"/>
      <c r="M4" s="5"/>
    </row>
    <row r="5" spans="1:13" s="1" customFormat="1" ht="21" customHeight="1">
      <c r="A5" s="395" t="s">
        <v>53</v>
      </c>
      <c r="B5" s="395"/>
      <c r="C5" s="395"/>
      <c r="D5" s="395"/>
      <c r="E5" s="395"/>
      <c r="F5" s="395"/>
      <c r="G5" s="395"/>
      <c r="H5" s="5"/>
      <c r="I5" s="5"/>
      <c r="J5" s="5"/>
      <c r="K5" s="5"/>
      <c r="L5" s="5"/>
      <c r="M5" s="5"/>
    </row>
    <row r="6" spans="1:7" ht="28.5" customHeight="1">
      <c r="A6" s="396" t="s">
        <v>149</v>
      </c>
      <c r="B6" s="397"/>
      <c r="C6" s="397"/>
      <c r="D6" s="397"/>
      <c r="E6" s="397"/>
      <c r="F6" s="397"/>
      <c r="G6" s="398"/>
    </row>
    <row r="7" spans="1:7" ht="55.5" customHeight="1">
      <c r="A7" s="21" t="s">
        <v>69</v>
      </c>
      <c r="B7" s="401" t="s">
        <v>68</v>
      </c>
      <c r="C7" s="402"/>
      <c r="D7" s="22" t="s">
        <v>35</v>
      </c>
      <c r="E7" s="23" t="s">
        <v>48</v>
      </c>
      <c r="F7" s="24" t="s">
        <v>133</v>
      </c>
      <c r="G7" s="23" t="s">
        <v>70</v>
      </c>
    </row>
    <row r="8" spans="1:7" ht="27.75" customHeight="1">
      <c r="A8" s="40"/>
      <c r="B8" s="399"/>
      <c r="C8" s="400"/>
      <c r="D8" s="40"/>
      <c r="E8" s="40"/>
      <c r="F8" s="41"/>
      <c r="G8" s="42"/>
    </row>
    <row r="9" spans="1:7" ht="27.75" customHeight="1">
      <c r="A9" s="33"/>
      <c r="B9" s="399"/>
      <c r="C9" s="400"/>
      <c r="D9" s="40"/>
      <c r="E9" s="40"/>
      <c r="F9" s="41"/>
      <c r="G9" s="42"/>
    </row>
    <row r="10" spans="1:7" ht="27.75" customHeight="1">
      <c r="A10" s="40"/>
      <c r="B10" s="399"/>
      <c r="C10" s="400"/>
      <c r="D10" s="43"/>
      <c r="E10" s="43"/>
      <c r="F10" s="41"/>
      <c r="G10" s="42"/>
    </row>
    <row r="11" spans="1:7" ht="27.75" customHeight="1">
      <c r="A11" s="33"/>
      <c r="B11" s="399"/>
      <c r="C11" s="400"/>
      <c r="D11" s="40"/>
      <c r="E11" s="40"/>
      <c r="F11" s="41"/>
      <c r="G11" s="42"/>
    </row>
    <row r="12" spans="1:7" ht="27.75" customHeight="1">
      <c r="A12" s="40"/>
      <c r="B12" s="399"/>
      <c r="C12" s="400"/>
      <c r="D12" s="40"/>
      <c r="E12" s="40"/>
      <c r="F12" s="41"/>
      <c r="G12" s="42"/>
    </row>
    <row r="13" spans="1:7" ht="27.75" customHeight="1">
      <c r="A13" s="40"/>
      <c r="B13" s="399"/>
      <c r="C13" s="400"/>
      <c r="D13" s="40"/>
      <c r="E13" s="40"/>
      <c r="F13" s="41"/>
      <c r="G13" s="42"/>
    </row>
    <row r="14" spans="1:7" ht="27.75" customHeight="1">
      <c r="A14" s="33"/>
      <c r="B14" s="399"/>
      <c r="C14" s="400"/>
      <c r="D14" s="40"/>
      <c r="E14" s="40"/>
      <c r="F14" s="41"/>
      <c r="G14" s="42"/>
    </row>
    <row r="15" spans="1:7" s="18" customFormat="1" ht="22.5" customHeight="1">
      <c r="A15" s="403" t="s">
        <v>94</v>
      </c>
      <c r="B15" s="404"/>
      <c r="C15" s="404"/>
      <c r="D15" s="404"/>
      <c r="E15" s="404"/>
      <c r="F15" s="405"/>
      <c r="G15" s="25">
        <f>SUM(G8:G14)</f>
        <v>0</v>
      </c>
    </row>
    <row r="16" spans="1:7" ht="12">
      <c r="A16" s="10"/>
      <c r="B16" s="26"/>
      <c r="C16" s="26"/>
      <c r="D16" s="27"/>
      <c r="E16" s="28"/>
      <c r="F16" s="28"/>
      <c r="G16" s="29"/>
    </row>
    <row r="17" ht="12">
      <c r="F17" s="30"/>
    </row>
  </sheetData>
  <sheetProtection/>
  <mergeCells count="16"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  <mergeCell ref="A5:G5"/>
    <mergeCell ref="A6:G6"/>
    <mergeCell ref="B11:C11"/>
    <mergeCell ref="B12:C12"/>
    <mergeCell ref="B9:C9"/>
    <mergeCell ref="B10:C10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zoomScalePageLayoutView="0" workbookViewId="0" topLeftCell="A10">
      <selection activeCell="F19" sqref="F19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21.8515625" style="1" customWidth="1"/>
    <col min="11" max="11" width="10.421875" style="1" customWidth="1"/>
    <col min="12" max="12" width="23.140625" style="1" customWidth="1"/>
    <col min="13" max="13" width="10.421875" style="1" customWidth="1"/>
    <col min="14" max="14" width="22.140625" style="1" customWidth="1"/>
    <col min="15" max="15" width="10.421875" style="1" customWidth="1"/>
    <col min="16" max="16" width="21.140625" style="1" customWidth="1"/>
    <col min="17" max="17" width="13.00390625" style="1" customWidth="1"/>
    <col min="18" max="18" width="12.28125" style="1" customWidth="1"/>
    <col min="19" max="19" width="24.421875" style="1" customWidth="1"/>
    <col min="20" max="16384" width="9.140625" style="1" customWidth="1"/>
  </cols>
  <sheetData>
    <row r="1" spans="1:21" ht="36" customHeight="1">
      <c r="A1" s="231"/>
      <c r="B1" s="231"/>
      <c r="C1" s="231"/>
      <c r="D1" s="431" t="s">
        <v>14</v>
      </c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3"/>
      <c r="Q1" s="409" t="s">
        <v>92</v>
      </c>
      <c r="R1" s="409"/>
      <c r="S1" s="409"/>
      <c r="T1" s="5"/>
      <c r="U1" s="5"/>
    </row>
    <row r="2" spans="1:21" ht="25.5" customHeight="1">
      <c r="A2" s="231"/>
      <c r="B2" s="231"/>
      <c r="C2" s="231"/>
      <c r="D2" s="434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  <c r="Q2" s="429" t="s">
        <v>51</v>
      </c>
      <c r="R2" s="429"/>
      <c r="S2" s="429"/>
      <c r="T2" s="5"/>
      <c r="U2" s="5"/>
    </row>
    <row r="3" spans="1:21" ht="33" customHeight="1">
      <c r="A3" s="231"/>
      <c r="B3" s="231"/>
      <c r="C3" s="231"/>
      <c r="D3" s="431" t="s">
        <v>50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3"/>
      <c r="Q3" s="6" t="s">
        <v>52</v>
      </c>
      <c r="R3" s="249" t="s">
        <v>67</v>
      </c>
      <c r="S3" s="249"/>
      <c r="T3" s="5"/>
      <c r="U3" s="5"/>
    </row>
    <row r="4" spans="1:21" ht="30.75" customHeight="1">
      <c r="A4" s="231"/>
      <c r="B4" s="231"/>
      <c r="C4" s="231"/>
      <c r="D4" s="434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Q4" s="6" t="str">
        <f>+'POA H.C. '!F4</f>
        <v>Versión 2</v>
      </c>
      <c r="R4" s="430">
        <f>+'POA H.C. '!G4</f>
        <v>44015</v>
      </c>
      <c r="S4" s="430"/>
      <c r="T4" s="5"/>
      <c r="U4" s="5"/>
    </row>
    <row r="5" spans="1:21" ht="21" customHeight="1">
      <c r="A5" s="395" t="s">
        <v>53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5"/>
      <c r="U5" s="5"/>
    </row>
    <row r="6" spans="1:21" ht="21" customHeight="1">
      <c r="A6" s="395" t="s">
        <v>110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5"/>
      <c r="U6" s="5"/>
    </row>
    <row r="7" spans="1:21" ht="21.75" customHeight="1">
      <c r="A7" s="232" t="s">
        <v>46</v>
      </c>
      <c r="B7" s="232"/>
      <c r="C7" s="232"/>
      <c r="D7" s="232"/>
      <c r="E7" s="411" t="s">
        <v>184</v>
      </c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3"/>
      <c r="T7" s="5"/>
      <c r="U7" s="5"/>
    </row>
    <row r="8" spans="1:21" ht="21.75" customHeight="1">
      <c r="A8" s="232" t="s">
        <v>47</v>
      </c>
      <c r="B8" s="232"/>
      <c r="C8" s="232"/>
      <c r="D8" s="232"/>
      <c r="E8" s="411" t="s">
        <v>223</v>
      </c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3"/>
      <c r="T8" s="5"/>
      <c r="U8" s="5"/>
    </row>
    <row r="9" spans="1:19" ht="21.75" customHeight="1">
      <c r="A9" s="232" t="s">
        <v>45</v>
      </c>
      <c r="B9" s="232"/>
      <c r="C9" s="232"/>
      <c r="D9" s="232"/>
      <c r="E9" s="411" t="s">
        <v>118</v>
      </c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3"/>
    </row>
    <row r="10" spans="1:19" ht="21.75" customHeight="1">
      <c r="A10" s="437" t="s">
        <v>109</v>
      </c>
      <c r="B10" s="437"/>
      <c r="C10" s="437"/>
      <c r="D10" s="437"/>
      <c r="E10" s="419" t="s">
        <v>134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</row>
    <row r="11" spans="1:19" ht="12.75" customHeight="1">
      <c r="A11" s="216" t="s">
        <v>111</v>
      </c>
      <c r="B11" s="210" t="s">
        <v>97</v>
      </c>
      <c r="C11" s="210"/>
      <c r="D11" s="210"/>
      <c r="E11" s="210"/>
      <c r="F11" s="414" t="s">
        <v>71</v>
      </c>
      <c r="G11" s="414" t="s">
        <v>98</v>
      </c>
      <c r="H11" s="414" t="s">
        <v>35</v>
      </c>
      <c r="I11" s="414" t="s">
        <v>62</v>
      </c>
      <c r="J11" s="414"/>
      <c r="K11" s="414"/>
      <c r="L11" s="414"/>
      <c r="M11" s="414"/>
      <c r="N11" s="414"/>
      <c r="O11" s="414"/>
      <c r="P11" s="414"/>
      <c r="Q11" s="414"/>
      <c r="R11" s="414"/>
      <c r="S11" s="414"/>
    </row>
    <row r="12" spans="1:19" ht="12.75">
      <c r="A12" s="216"/>
      <c r="B12" s="210"/>
      <c r="C12" s="210"/>
      <c r="D12" s="210"/>
      <c r="E12" s="210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</row>
    <row r="13" spans="1:19" ht="42.75" customHeight="1">
      <c r="A13" s="216"/>
      <c r="B13" s="210"/>
      <c r="C13" s="210"/>
      <c r="D13" s="210"/>
      <c r="E13" s="210"/>
      <c r="F13" s="414"/>
      <c r="G13" s="414"/>
      <c r="H13" s="414"/>
      <c r="I13" s="142" t="s">
        <v>135</v>
      </c>
      <c r="J13" s="142" t="s">
        <v>136</v>
      </c>
      <c r="K13" s="142" t="s">
        <v>137</v>
      </c>
      <c r="L13" s="142" t="s">
        <v>138</v>
      </c>
      <c r="M13" s="142" t="s">
        <v>139</v>
      </c>
      <c r="N13" s="142" t="s">
        <v>140</v>
      </c>
      <c r="O13" s="142" t="s">
        <v>141</v>
      </c>
      <c r="P13" s="142" t="s">
        <v>142</v>
      </c>
      <c r="Q13" s="414" t="s">
        <v>73</v>
      </c>
      <c r="R13" s="414"/>
      <c r="S13" s="124" t="s">
        <v>101</v>
      </c>
    </row>
    <row r="14" spans="1:19" ht="39" customHeight="1">
      <c r="A14" s="424" t="s">
        <v>118</v>
      </c>
      <c r="B14" s="420" t="s">
        <v>119</v>
      </c>
      <c r="C14" s="421"/>
      <c r="D14" s="421"/>
      <c r="E14" s="422"/>
      <c r="F14" s="137" t="s">
        <v>120</v>
      </c>
      <c r="G14" s="136">
        <v>0</v>
      </c>
      <c r="H14" s="143" t="s">
        <v>143</v>
      </c>
      <c r="I14" s="136">
        <v>4</v>
      </c>
      <c r="J14" s="415">
        <v>100000000</v>
      </c>
      <c r="K14" s="136">
        <v>5</v>
      </c>
      <c r="L14" s="415">
        <v>203270972.967245</v>
      </c>
      <c r="M14" s="136">
        <v>5</v>
      </c>
      <c r="N14" s="415">
        <v>168165619.53929362</v>
      </c>
      <c r="O14" s="136">
        <v>5</v>
      </c>
      <c r="P14" s="415">
        <v>156329553.28456217</v>
      </c>
      <c r="Q14" s="417">
        <f>I14+K14+M14+O14</f>
        <v>19</v>
      </c>
      <c r="R14" s="418"/>
      <c r="S14" s="426">
        <f>J14+L14+N14+P14</f>
        <v>627766145.7911007</v>
      </c>
    </row>
    <row r="15" spans="1:19" ht="39" customHeight="1">
      <c r="A15" s="425"/>
      <c r="B15" s="420" t="s">
        <v>144</v>
      </c>
      <c r="C15" s="421" t="s">
        <v>121</v>
      </c>
      <c r="D15" s="421" t="s">
        <v>121</v>
      </c>
      <c r="E15" s="422"/>
      <c r="F15" s="139" t="s">
        <v>122</v>
      </c>
      <c r="G15" s="138">
        <v>0</v>
      </c>
      <c r="H15" s="143" t="s">
        <v>143</v>
      </c>
      <c r="I15" s="138">
        <v>1</v>
      </c>
      <c r="J15" s="416"/>
      <c r="K15" s="138">
        <v>1</v>
      </c>
      <c r="L15" s="416"/>
      <c r="M15" s="138">
        <v>1</v>
      </c>
      <c r="N15" s="416"/>
      <c r="O15" s="138">
        <v>1</v>
      </c>
      <c r="P15" s="416"/>
      <c r="Q15" s="417">
        <f>I15+K15+M15+O15</f>
        <v>4</v>
      </c>
      <c r="R15" s="418"/>
      <c r="S15" s="425"/>
    </row>
    <row r="16" spans="1:19" ht="36.75" customHeight="1">
      <c r="A16" s="425"/>
      <c r="B16" s="420" t="s">
        <v>123</v>
      </c>
      <c r="C16" s="421" t="s">
        <v>124</v>
      </c>
      <c r="D16" s="421" t="s">
        <v>124</v>
      </c>
      <c r="E16" s="422"/>
      <c r="F16" s="139" t="s">
        <v>125</v>
      </c>
      <c r="G16" s="140">
        <v>1</v>
      </c>
      <c r="H16" s="143" t="s">
        <v>143</v>
      </c>
      <c r="I16" s="140">
        <v>1</v>
      </c>
      <c r="J16" s="416"/>
      <c r="K16" s="140">
        <v>1</v>
      </c>
      <c r="L16" s="416"/>
      <c r="M16" s="140">
        <v>1</v>
      </c>
      <c r="N16" s="416"/>
      <c r="O16" s="140">
        <v>1</v>
      </c>
      <c r="P16" s="416"/>
      <c r="Q16" s="417">
        <f>I16+K16+M16+O16</f>
        <v>4</v>
      </c>
      <c r="R16" s="418"/>
      <c r="S16" s="425"/>
    </row>
    <row r="17" spans="1:19" s="5" customFormat="1" ht="43.5" customHeight="1">
      <c r="A17" s="425"/>
      <c r="B17" s="420" t="s">
        <v>126</v>
      </c>
      <c r="C17" s="421" t="s">
        <v>127</v>
      </c>
      <c r="D17" s="421" t="s">
        <v>127</v>
      </c>
      <c r="E17" s="422"/>
      <c r="F17" s="139" t="s">
        <v>128</v>
      </c>
      <c r="G17" s="136">
        <v>0</v>
      </c>
      <c r="H17" s="143" t="s">
        <v>143</v>
      </c>
      <c r="I17" s="136">
        <v>1</v>
      </c>
      <c r="J17" s="416"/>
      <c r="K17" s="136">
        <v>1</v>
      </c>
      <c r="L17" s="416"/>
      <c r="M17" s="136">
        <v>1</v>
      </c>
      <c r="N17" s="416"/>
      <c r="O17" s="136">
        <v>1</v>
      </c>
      <c r="P17" s="416"/>
      <c r="Q17" s="417">
        <f>I17+K17+M17+O17</f>
        <v>4</v>
      </c>
      <c r="R17" s="418"/>
      <c r="S17" s="425"/>
    </row>
    <row r="18" spans="1:19" s="15" customFormat="1" ht="23.25" customHeight="1">
      <c r="A18" s="423" t="s">
        <v>72</v>
      </c>
      <c r="B18" s="423"/>
      <c r="C18" s="423"/>
      <c r="D18" s="423"/>
      <c r="E18" s="423"/>
      <c r="F18" s="423"/>
      <c r="G18" s="423"/>
      <c r="H18" s="423"/>
      <c r="I18" s="121"/>
      <c r="J18" s="144">
        <f>SUM(J14)</f>
        <v>100000000</v>
      </c>
      <c r="K18" s="121"/>
      <c r="L18" s="144">
        <f>SUM(L14)</f>
        <v>203270972.967245</v>
      </c>
      <c r="M18" s="121"/>
      <c r="N18" s="144">
        <f>SUM(N14)</f>
        <v>168165619.53929362</v>
      </c>
      <c r="O18" s="121"/>
      <c r="P18" s="144">
        <f>SUM(P14)</f>
        <v>156329553.28456217</v>
      </c>
      <c r="Q18" s="427"/>
      <c r="R18" s="428"/>
      <c r="S18" s="145">
        <f>J18+L18+N18+P18</f>
        <v>627766145.7911007</v>
      </c>
    </row>
    <row r="19" spans="2:3" ht="12.75">
      <c r="B19" s="4"/>
      <c r="C19" s="4"/>
    </row>
    <row r="24" spans="8:19" ht="12.75"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8:19" ht="12.75"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8:19" ht="12.75">
      <c r="H26" s="17"/>
      <c r="I26" s="17"/>
      <c r="J26" s="17"/>
      <c r="K26" s="17"/>
      <c r="L26" s="17"/>
      <c r="M26" s="17"/>
      <c r="N26" s="17"/>
      <c r="O26" s="16"/>
      <c r="P26" s="16"/>
      <c r="Q26" s="16"/>
      <c r="R26" s="16"/>
      <c r="S26" s="16"/>
    </row>
    <row r="27" spans="8:19" ht="12.75">
      <c r="H27" s="17"/>
      <c r="I27" s="17"/>
      <c r="J27" s="17"/>
      <c r="K27" s="17"/>
      <c r="L27" s="17"/>
      <c r="M27" s="17"/>
      <c r="N27" s="17"/>
      <c r="O27" s="16"/>
      <c r="P27" s="16"/>
      <c r="Q27" s="16"/>
      <c r="R27" s="16"/>
      <c r="S27" s="16"/>
    </row>
    <row r="28" spans="8:19" ht="12.75">
      <c r="H28" s="17"/>
      <c r="I28" s="17"/>
      <c r="J28" s="17"/>
      <c r="K28" s="17"/>
      <c r="L28" s="17"/>
      <c r="M28" s="17"/>
      <c r="N28" s="17"/>
      <c r="O28" s="16"/>
      <c r="P28" s="16"/>
      <c r="Q28" s="16"/>
      <c r="R28" s="16"/>
      <c r="S28" s="16"/>
    </row>
    <row r="29" spans="8:19" ht="12.75">
      <c r="H29" s="17"/>
      <c r="I29" s="17"/>
      <c r="J29" s="17"/>
      <c r="K29" s="17"/>
      <c r="L29" s="17"/>
      <c r="M29" s="17"/>
      <c r="N29" s="17"/>
      <c r="O29" s="16"/>
      <c r="P29" s="16"/>
      <c r="Q29" s="16"/>
      <c r="R29" s="16"/>
      <c r="S29" s="16"/>
    </row>
    <row r="30" spans="8:19" ht="12.75"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8:19" ht="12.75"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8:19" ht="12.75"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8:19" ht="12.75"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8:19" ht="12.75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8:19" ht="12.75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8:19" ht="12.75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8:19" ht="12.75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8:19" ht="12.7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</sheetData>
  <sheetProtection/>
  <mergeCells count="40">
    <mergeCell ref="D3:P4"/>
    <mergeCell ref="A1:C4"/>
    <mergeCell ref="B15:E15"/>
    <mergeCell ref="Q15:R15"/>
    <mergeCell ref="A5:S5"/>
    <mergeCell ref="B17:E17"/>
    <mergeCell ref="H11:H13"/>
    <mergeCell ref="B11:E13"/>
    <mergeCell ref="A9:D9"/>
    <mergeCell ref="A10:D10"/>
    <mergeCell ref="Q2:S2"/>
    <mergeCell ref="R3:S3"/>
    <mergeCell ref="R4:S4"/>
    <mergeCell ref="L14:L17"/>
    <mergeCell ref="Q14:R14"/>
    <mergeCell ref="A6:S6"/>
    <mergeCell ref="Q13:R13"/>
    <mergeCell ref="A11:A13"/>
    <mergeCell ref="D1:P2"/>
    <mergeCell ref="Q1:S1"/>
    <mergeCell ref="A18:H18"/>
    <mergeCell ref="A14:A17"/>
    <mergeCell ref="I11:S12"/>
    <mergeCell ref="S14:S17"/>
    <mergeCell ref="Q18:R18"/>
    <mergeCell ref="A7:D7"/>
    <mergeCell ref="A8:D8"/>
    <mergeCell ref="G11:G13"/>
    <mergeCell ref="B16:E16"/>
    <mergeCell ref="J14:J17"/>
    <mergeCell ref="E7:S7"/>
    <mergeCell ref="E8:S8"/>
    <mergeCell ref="F11:F13"/>
    <mergeCell ref="P14:P17"/>
    <mergeCell ref="Q16:R16"/>
    <mergeCell ref="Q17:R17"/>
    <mergeCell ref="E9:S9"/>
    <mergeCell ref="E10:S10"/>
    <mergeCell ref="N14:N17"/>
    <mergeCell ref="B14:E1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2016-05-03T19:32:30Z</cp:lastPrinted>
  <dcterms:created xsi:type="dcterms:W3CDTF">2009-04-02T20:41:07Z</dcterms:created>
  <dcterms:modified xsi:type="dcterms:W3CDTF">2021-07-07T20:11:34Z</dcterms:modified>
  <cp:category/>
  <cp:version/>
  <cp:contentType/>
  <cp:contentStatus/>
</cp:coreProperties>
</file>