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POA-1" sheetId="1" r:id="rId1"/>
  </sheets>
  <definedNames/>
  <calcPr fullCalcOnLoad="1"/>
</workbook>
</file>

<file path=xl/sharedStrings.xml><?xml version="1.0" encoding="utf-8"?>
<sst xmlns="http://schemas.openxmlformats.org/spreadsheetml/2006/main" count="80" uniqueCount="72">
  <si>
    <t>PROYECTO: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</si>
  <si>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</si>
  <si>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</si>
  <si>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</si>
  <si>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</si>
  <si>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</si>
  <si>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</si>
  <si>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</si>
  <si>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</si>
  <si>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</si>
  <si>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</si>
  <si>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</si>
  <si>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</si>
  <si>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</si>
  <si>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</si>
  <si>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</si>
  <si>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</si>
  <si>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</si>
  <si>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</si>
  <si>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</si>
  <si>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</si>
  <si>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</si>
  <si>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</si>
  <si>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</si>
  <si>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</si>
  <si>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</si>
  <si>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</si>
  <si>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</si>
  <si>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</si>
  <si>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</si>
  <si>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</si>
  <si>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</si>
  <si>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</si>
  <si>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</si>
  <si>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>ACTIVIDADES  POA</t>
  </si>
  <si>
    <t>EVALUACIÓN MISIONAL</t>
  </si>
  <si>
    <t>APROBO</t>
  </si>
  <si>
    <t>VALOR PAGADO ($)
ACTIVIDAD</t>
  </si>
  <si>
    <t>% DE EJECUCIÓN
SOBRE PAGOS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</si>
  <si>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</si>
  <si>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REGISTRO PARA  SEGUIMIENTO PLANES OPERATIVOS - POAS</t>
  </si>
  <si>
    <t>No.</t>
  </si>
  <si>
    <t>Versión 1</t>
  </si>
  <si>
    <t xml:space="preserve">ACTIVIDADES ACCIONES OPERATIVAS  PROYECTO PA  </t>
  </si>
  <si>
    <t>Desarrollo Sostenible y Negocios Verdes</t>
  </si>
  <si>
    <t>Buenas prácticas ambientales y producción sostenible.</t>
  </si>
  <si>
    <t>Implementar acciones de fortalecimiento del conocimiento ambiental, reconversión tecnológica, producción más limpia y prácticas sostenibles en sectores productivos priorizados</t>
  </si>
  <si>
    <t>Fortalecimiento del conocimiento y el desempeño ambiental en los sectores productivos priorizados.</t>
  </si>
  <si>
    <t>(Numero de sectores acompañados / Numeros de sectores priorizados para acompañamiento)*100</t>
  </si>
  <si>
    <t>ZULLY OJEDA , ANGELA SANABRIA</t>
  </si>
  <si>
    <t>LUIS HAIR DUEÑAS GOMEZ</t>
  </si>
  <si>
    <t>PROFESIONAL ESPECIALIZADO</t>
  </si>
  <si>
    <t>Responsable proceso Evaluación Misional</t>
  </si>
  <si>
    <t>MARZO</t>
  </si>
  <si>
    <t>SEPTIEMBRE</t>
  </si>
  <si>
    <t>DICIEMBRE</t>
  </si>
  <si>
    <t>AÑO: 2021</t>
  </si>
  <si>
    <t>AVANCE METAS PA 2021</t>
  </si>
  <si>
    <t>AVANCE METAS POA 2021</t>
  </si>
  <si>
    <t>METAS AÑO 2021 P.A.</t>
  </si>
  <si>
    <t>METAS AÑO 2021 POA</t>
  </si>
  <si>
    <t>Desarrollar acciones que permitan la implementación de energías alternativas en sectores productivos de la jurisdicción</t>
  </si>
  <si>
    <t>Promover y gestionar estrategias relacionadas con la implementación de energías alternativas.</t>
  </si>
  <si>
    <t>Número de Acciones desarrolladas para la  implementación de energías alternativas.</t>
  </si>
  <si>
    <t>JUNIO</t>
  </si>
  <si>
    <t xml:space="preserve">TRIMESTRE EVALUADO </t>
  </si>
  <si>
    <t>Ambiente y Economía Regenerativa</t>
  </si>
  <si>
    <r>
      <rPr>
        <b/>
        <sz val="10"/>
        <rFont val="Arial"/>
        <family val="2"/>
      </rPr>
      <t xml:space="preserve">Sector agropecuario:
</t>
    </r>
    <r>
      <rPr>
        <sz val="10"/>
        <rFont val="Arial"/>
        <family val="2"/>
      </rPr>
      <t xml:space="preserve">Se participa activamente en los Comité Directivos de las alianzas productivas aprobadas en la vigencia 2019  por el Ministerio de Agricultura y Desarrollo Rural y que se encuentran en implementación:
- Proyecto “Implementación de buenas prácticas agrícolas en la producción y comercialización de papa Diacol Capiro, con la asociación AGROSANTUARIO, en el municipio de Chiquiza”.
- Proyecto “Mejoramiento en la producción y competitividad en la cadena láctea de la Asociación de Productores Agropecuarios y Campesinos de Santa Cruz de Motavita ASOAGROMOT”.
Conforme a los procedimientos establecidos para la elección de Asistente Técnico, Coordinador Socio Empresarial y Gerente Aprendiz, en cada Alianza (aprobación de Referencia, publicación e invitación pública, evaluación de hojas de vida), continuando así con el desarrollo de las actividades establecidas 
En cumplimiento de los compromisos adquiridos para el proyecto se han entregado 2900 árboles y se han realizaron dos jornadas de capacitación en buenas prácticas agrícolas y ambientales. 
El 23 de julio de 2021, se llevó a cabo la conformación del comité Consultivo etapa de pre-inversión Alianza para el mejoramiento de la producción y comercialización de la leche en la Asociación ASOADECER, en el municipio de Cerinza Boyacá, donde se identificó el rol y el alcance, dentro del proceso se identificaron las condiciones para la alianza.
</t>
    </r>
    <r>
      <rPr>
        <b/>
        <sz val="10"/>
        <rFont val="Arial"/>
        <family val="2"/>
      </rPr>
      <t xml:space="preserve">Sector turismo:
</t>
    </r>
    <r>
      <rPr>
        <sz val="10"/>
        <rFont val="Arial"/>
        <family val="2"/>
      </rPr>
      <t>En el marco del Clúster de Economía Naranja  liderado por la Cámara de Comercio de Duitama, se ha promovido la práctica del ecoturismo en  áreas protegidas de los municipios de  Paipa y Duitama,  socializando a través de presentaciones y ejercicios prácticos, la adopción de  buenas prácticas  ambientales, desarrolladas en las guías de sostenibilidad para el turismo de naturaleza, publicadas por Colombia Productiva -Mincit.
En este sentido,  a la fecha, se han realizado jornadas de sensibilización con 38  actores del sector turístico,  entre alojamientos rurales, guías de turismo, informadores turísticos, restaurantes,  agencias de viajes, y representantes del sector público. 
Por otra parte, se realizaron mesas de trabajo con Germán Manrique de Porkcolombia, para ultimar detalles de la renovación de la agenda ambiental a adelantar entre esta entidad y Corpoboyacá, ese encuentra en revisión por parte de la Subdirección. Se propone realizar la renovación por un año, involucrando principalmente temas como la elaboración de una guía ambiental, apoyo a productores en la orientación para la gestión de trámites ambientales en la Corporación, simbra de cercas vivas para manejo de olores, desarrollo de proyecto de biodigestores.</t>
    </r>
  </si>
  <si>
    <t>Estudios previos, cotizaciones, encuestas realizadas, registro fotográfico, documentos que acreditan la propiedad o posesión de los predios y la clasificación del SISBEN.
Drive con todos los archivos de las visitas: https://drive.google.com/drive/u/0/folders/1s8v-iEm7yHQGvdhk1xXlAaaWhqitySc7
Tabla de excel con la información tabulada: https://docs.google.com/spreadsheets/d/1dl2eDa14asPIvb1ZVwmkuB2FIStEb4fB/edit?usp=drive_web&amp;ouid=107161233553513010302&amp;rtpof=true.</t>
  </si>
  <si>
    <t>Actas de Comité Directivo de Alianzas,  Registros de asistencia, correos electrónicos e invitaciones virtuales, Actas de reunión, formularios de registro.
CPS 2021-322 ($18.515.700)  Estefanía Bohórquezz.</t>
  </si>
  <si>
    <t>Se están elaborando los estudios previos, conforme el proyecto tipo diseñado por el Departamento de Planeación nacional, para la contratación de los Suministrar recursos humanos y tecnológicos para la implementación de estufas ecoeficientes a las familias que habitan en el Parque Natural Regional Unidad Biogeográfica Siscunsí-Ocetá y su zona de influencia, en la jurisdicción de CORPOBOYACÁ; de manera que contribuya al uso sostenible de los recursos naturales, la reducción de las emisiones contaminantes y el mejoramiento de la calidad de vida de la población. Se recibieron 3 cotizaciones de las empresas Metalcof, ALF Soluciones y Fundación Ecomunity. Para la ejecución del proyecto se hace necesario realizar un diagnóstico, identificación y selección de las familias, razón por la cual se inicioó el trabajo en campo de reconocmiento de las áreas y verificación de las condiciones y requisitos necesarios para la implementación de las ecoestufas.
Con el acompañamiento de los guardabosques de los municipios de Mongui, Mongua, Aquitania y Sogamoso, se están realizando visitas a las veredas que conforman el área protegida y su zona de influencia para la identificación de las familias. La selección de las familias beneficiarias se realizará con base en los criterios priorización, para los cuales se tendrá en cuenta: el acceso a otro energético, población en riesgo de exposición a contaminantes provenientes de la combustión de leña en sus hogares y las circunstancias socio-económicas. De igual manera, se deberá contar con toda la documentación que permita validar los criterios de selección y soporte la veracidad de la priorización. Así mismo, se realizará la georreferenciación de las ecoestufas a instalar, con el fin de determinar la ubicación espacial de las mismas. 
Se aplicaron 130 encuestas en las veredas de los 4 municipios (Monguí: 43, Mongua: 30, Sogamoso: 45 y Aquitania:12) que forman parte del área protegida y su zona de influencia. 
REQUISITOS PARA ACCEDER AL PROYECTO: Para la selección de los beneficiarios se considerará:
- Familias de economía campesina habitantes de la zona rural.
- Propietarios o poseedores regulares de los terrenos donde se implementará el proyecto.
- Hogares vulnerables conformados por madres o padres cabeza de hogar, menores de edad, miembros con discapacidad, víctimas de desplazamiento armado,grupo de desmovilizados, entre otros.
- Consumo de leña para los procesos de cocción de alimentos.
- Priorizar viviendas sin acceso a ningún otro servicio de energía.
- Población con procesos de EPOC u otra sintomatología bronco respiratoria.
- Verificar el tipo de fogón o cocina y su flujo de gases, reportando cómo se concentran en el sitio de cocción y con el fin de presumir la afectación a la familia.
- Poblaciones que presenten particularidades socio económicas. Priorizando aquellas familias que pertenezcan a la clasificación SISBEN 1 y 2 o su equivalente. 
Se realizó la correspondiente evaluación del cumplimiento de los requisitos y aplicando los criterios de priorización  se obtuvo un total de 71 familias  con quienes se procederá a realizar la socialización del proyecto para la firma de los acuerdos voluntarios, donde se establezcan los compromisos de manejo y mantenimiento, para la entrega formal de las estufas ecoeficientes. Se están realizando los respectivos ajustes a los estudios previos con la información recopilada en campo y se está tramitando la vigencia futura para la ejecución de este proyecto en el año 2022.</t>
  </si>
  <si>
    <t>x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</si>
</sst>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0.0%"/>
    <numFmt numFmtId="190" formatCode="_(* #,##0.0_);_(* \(#,##0.0\);_(* &quot;-&quot;??_);_(@_)"/>
    <numFmt numFmtId="191" formatCode="_(&quot;$&quot;\ * #,##0.0_);_(&quot;$&quot;\ * \(#,##0.0\);_(&quot;$&quot;\ * &quot;-&quot;??_);_(@_)"/>
    <numFmt numFmtId="192" formatCode="_(&quot;$&quot;\ * #,##0_);_(&quot;$&quot;\ * \(#,##0\);_(&quot;$&quot;\ * &quot;-&quot;??_);_(@_)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1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50" applyNumberFormat="1" applyFont="1" applyBorder="1" applyAlignment="1" applyProtection="1">
      <alignment vertical="center"/>
      <protection locked="0"/>
    </xf>
    <xf numFmtId="49" fontId="20" fillId="0" borderId="0" xfId="5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50" applyNumberFormat="1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5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horizontal="left" vertical="center"/>
      <protection/>
    </xf>
    <xf numFmtId="0" fontId="19" fillId="0" borderId="13" xfId="0" applyFont="1" applyFill="1" applyBorder="1" applyAlignment="1" applyProtection="1">
      <alignment horizontal="left" vertical="center"/>
      <protection/>
    </xf>
    <xf numFmtId="0" fontId="19" fillId="0" borderId="14" xfId="0" applyFont="1" applyFill="1" applyBorder="1" applyAlignment="1" applyProtection="1">
      <alignment horizontal="justify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1" fontId="22" fillId="0" borderId="0" xfId="0" applyNumberFormat="1" applyFont="1" applyBorder="1" applyAlignment="1" applyProtection="1">
      <alignment horizontal="center" vertical="center"/>
      <protection locked="0"/>
    </xf>
    <xf numFmtId="1" fontId="22" fillId="0" borderId="0" xfId="0" applyNumberFormat="1" applyFont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Border="1" applyAlignment="1" applyProtection="1">
      <alignment vertical="center"/>
      <protection/>
    </xf>
    <xf numFmtId="1" fontId="19" fillId="24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3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vertical="center"/>
      <protection locked="0"/>
    </xf>
    <xf numFmtId="49" fontId="0" fillId="0" borderId="0" xfId="5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/>
      <protection/>
    </xf>
    <xf numFmtId="14" fontId="32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9" fontId="33" fillId="0" borderId="10" xfId="55" applyFont="1" applyBorder="1" applyAlignment="1" applyProtection="1">
      <alignment horizontal="center" vertical="center" wrapText="1"/>
      <protection/>
    </xf>
    <xf numFmtId="9" fontId="19" fillId="0" borderId="10" xfId="55" applyFont="1" applyBorder="1" applyAlignment="1" applyProtection="1">
      <alignment horizontal="center" vertical="center" wrapText="1"/>
      <protection locked="0"/>
    </xf>
    <xf numFmtId="9" fontId="19" fillId="0" borderId="10" xfId="55" applyFont="1" applyBorder="1" applyAlignment="1" applyProtection="1">
      <alignment horizontal="center" vertical="center" wrapText="1"/>
      <protection/>
    </xf>
    <xf numFmtId="9" fontId="0" fillId="0" borderId="10" xfId="55" applyFont="1" applyFill="1" applyBorder="1" applyAlignment="1" applyProtection="1">
      <alignment horizontal="center" vertical="center"/>
      <protection/>
    </xf>
    <xf numFmtId="9" fontId="23" fillId="0" borderId="19" xfId="55" applyFont="1" applyBorder="1" applyAlignment="1" applyProtection="1">
      <alignment horizontal="center" vertical="center" wrapText="1"/>
      <protection locked="0"/>
    </xf>
    <xf numFmtId="192" fontId="19" fillId="0" borderId="20" xfId="51" applyNumberFormat="1" applyFont="1" applyBorder="1" applyAlignment="1" applyProtection="1">
      <alignment horizontal="center" vertical="center" wrapText="1"/>
      <protection/>
    </xf>
    <xf numFmtId="0" fontId="0" fillId="25" borderId="1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49" fontId="0" fillId="0" borderId="0" xfId="5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3" fontId="21" fillId="0" borderId="0" xfId="0" applyNumberFormat="1" applyFont="1" applyFill="1" applyBorder="1" applyAlignment="1" applyProtection="1">
      <alignment vertical="center"/>
      <protection locked="0"/>
    </xf>
    <xf numFmtId="0" fontId="19" fillId="25" borderId="21" xfId="0" applyFont="1" applyFill="1" applyBorder="1" applyAlignment="1" applyProtection="1">
      <alignment horizontal="center" vertical="center"/>
      <protection/>
    </xf>
    <xf numFmtId="0" fontId="19" fillId="25" borderId="22" xfId="0" applyFont="1" applyFill="1" applyBorder="1" applyAlignment="1" applyProtection="1">
      <alignment horizontal="center" vertical="center"/>
      <protection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9" fontId="23" fillId="25" borderId="23" xfId="55" applyFont="1" applyFill="1" applyBorder="1" applyAlignment="1" applyProtection="1">
      <alignment horizontal="center" vertical="center" wrapText="1"/>
      <protection locked="0"/>
    </xf>
    <xf numFmtId="192" fontId="19" fillId="25" borderId="10" xfId="51" applyNumberFormat="1" applyFont="1" applyFill="1" applyBorder="1" applyAlignment="1" applyProtection="1">
      <alignment horizontal="center" vertical="center" wrapText="1"/>
      <protection locked="0"/>
    </xf>
    <xf numFmtId="187" fontId="19" fillId="25" borderId="10" xfId="0" applyNumberFormat="1" applyFont="1" applyFill="1" applyBorder="1" applyAlignment="1" applyProtection="1">
      <alignment horizontal="left" vertical="center"/>
      <protection/>
    </xf>
    <xf numFmtId="192" fontId="19" fillId="25" borderId="10" xfId="0" applyNumberFormat="1" applyFont="1" applyFill="1" applyBorder="1" applyAlignment="1" applyProtection="1">
      <alignment vertical="center"/>
      <protection/>
    </xf>
    <xf numFmtId="1" fontId="0" fillId="25" borderId="10" xfId="50" applyNumberFormat="1" applyFont="1" applyFill="1" applyBorder="1" applyAlignment="1" applyProtection="1">
      <alignment horizontal="justify" vertical="center" wrapText="1"/>
      <protection locked="0"/>
    </xf>
    <xf numFmtId="0" fontId="19" fillId="25" borderId="10" xfId="0" applyFont="1" applyFill="1" applyBorder="1" applyAlignment="1" applyProtection="1">
      <alignment horizontal="center" vertical="center"/>
      <protection/>
    </xf>
    <xf numFmtId="0" fontId="19" fillId="25" borderId="19" xfId="0" applyFont="1" applyFill="1" applyBorder="1" applyAlignment="1" applyProtection="1">
      <alignment horizontal="center" vertical="center"/>
      <protection/>
    </xf>
    <xf numFmtId="187" fontId="19" fillId="25" borderId="11" xfId="0" applyNumberFormat="1" applyFont="1" applyFill="1" applyBorder="1" applyAlignment="1" applyProtection="1">
      <alignment horizontal="left" vertical="center"/>
      <protection/>
    </xf>
    <xf numFmtId="9" fontId="19" fillId="25" borderId="10" xfId="55" applyFont="1" applyFill="1" applyBorder="1" applyAlignment="1" applyProtection="1">
      <alignment horizontal="center" vertical="center"/>
      <protection/>
    </xf>
    <xf numFmtId="9" fontId="19" fillId="25" borderId="10" xfId="55" applyFont="1" applyFill="1" applyBorder="1" applyAlignment="1" applyProtection="1">
      <alignment horizontal="center" vertical="center" wrapText="1"/>
      <protection/>
    </xf>
    <xf numFmtId="1" fontId="33" fillId="0" borderId="10" xfId="55" applyNumberFormat="1" applyFont="1" applyBorder="1" applyAlignment="1" applyProtection="1">
      <alignment horizontal="center" vertical="center" wrapText="1"/>
      <protection/>
    </xf>
    <xf numFmtId="2" fontId="23" fillId="25" borderId="23" xfId="55" applyNumberFormat="1" applyFont="1" applyFill="1" applyBorder="1" applyAlignment="1" applyProtection="1">
      <alignment horizontal="center" vertical="center" wrapText="1"/>
      <protection locked="0"/>
    </xf>
    <xf numFmtId="2" fontId="23" fillId="0" borderId="19" xfId="55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49" fontId="19" fillId="0" borderId="10" xfId="50" applyNumberFormat="1" applyFont="1" applyBorder="1" applyAlignment="1" applyProtection="1">
      <alignment horizontal="center" vertical="center" wrapText="1"/>
      <protection locked="0"/>
    </xf>
    <xf numFmtId="49" fontId="23" fillId="25" borderId="10" xfId="5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9" fontId="0" fillId="0" borderId="23" xfId="55" applyFont="1" applyBorder="1" applyAlignment="1" applyProtection="1">
      <alignment horizontal="center" vertical="center"/>
      <protection/>
    </xf>
    <xf numFmtId="9" fontId="0" fillId="0" borderId="11" xfId="55" applyFont="1" applyBorder="1" applyAlignment="1" applyProtection="1">
      <alignment horizontal="center" vertical="center"/>
      <protection/>
    </xf>
    <xf numFmtId="14" fontId="21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justify" vertical="center" wrapText="1"/>
      <protection/>
    </xf>
    <xf numFmtId="0" fontId="0" fillId="0" borderId="25" xfId="0" applyFont="1" applyFill="1" applyBorder="1" applyAlignment="1" applyProtection="1">
      <alignment horizontal="justify" vertical="center" wrapText="1"/>
      <protection/>
    </xf>
    <xf numFmtId="0" fontId="0" fillId="0" borderId="26" xfId="0" applyFont="1" applyFill="1" applyBorder="1" applyAlignment="1" applyProtection="1">
      <alignment horizontal="justify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19" fillId="25" borderId="27" xfId="0" applyFont="1" applyFill="1" applyBorder="1" applyAlignment="1" applyProtection="1">
      <alignment horizontal="left" vertical="center" wrapText="1"/>
      <protection/>
    </xf>
    <xf numFmtId="0" fontId="19" fillId="25" borderId="28" xfId="0" applyFont="1" applyFill="1" applyBorder="1" applyAlignment="1" applyProtection="1">
      <alignment horizontal="left" vertical="center" wrapText="1"/>
      <protection/>
    </xf>
    <xf numFmtId="0" fontId="19" fillId="25" borderId="29" xfId="0" applyFont="1" applyFill="1" applyBorder="1" applyAlignment="1" applyProtection="1">
      <alignment horizontal="left" vertical="center" wrapText="1"/>
      <protection/>
    </xf>
    <xf numFmtId="0" fontId="19" fillId="25" borderId="30" xfId="0" applyFont="1" applyFill="1" applyBorder="1" applyAlignment="1" applyProtection="1">
      <alignment horizontal="left" vertical="center" wrapText="1"/>
      <protection/>
    </xf>
    <xf numFmtId="0" fontId="19" fillId="25" borderId="31" xfId="0" applyFont="1" applyFill="1" applyBorder="1" applyAlignment="1" applyProtection="1">
      <alignment horizontal="left" vertical="center" wrapText="1"/>
      <protection/>
    </xf>
    <xf numFmtId="0" fontId="19" fillId="25" borderId="20" xfId="0" applyFont="1" applyFill="1" applyBorder="1" applyAlignment="1" applyProtection="1">
      <alignment horizontal="left" vertical="center" wrapText="1"/>
      <protection/>
    </xf>
    <xf numFmtId="0" fontId="34" fillId="0" borderId="14" xfId="0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21" fillId="0" borderId="31" xfId="0" applyFont="1" applyFill="1" applyBorder="1" applyAlignment="1" applyProtection="1">
      <alignment horizontal="center" vertical="center"/>
      <protection locked="0"/>
    </xf>
    <xf numFmtId="49" fontId="23" fillId="0" borderId="32" xfId="50" applyNumberFormat="1" applyFont="1" applyFill="1" applyBorder="1" applyAlignment="1" applyProtection="1">
      <alignment horizontal="center" vertical="center" wrapText="1"/>
      <protection locked="0"/>
    </xf>
    <xf numFmtId="1" fontId="0" fillId="0" borderId="23" xfId="55" applyNumberFormat="1" applyFont="1" applyBorder="1" applyAlignment="1" applyProtection="1">
      <alignment horizontal="center" vertical="center"/>
      <protection/>
    </xf>
    <xf numFmtId="1" fontId="0" fillId="0" borderId="11" xfId="55" applyNumberFormat="1" applyFont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justify" vertical="center" wrapText="1"/>
      <protection/>
    </xf>
    <xf numFmtId="1" fontId="0" fillId="0" borderId="13" xfId="0" applyNumberFormat="1" applyFont="1" applyFill="1" applyBorder="1" applyAlignment="1" applyProtection="1">
      <alignment horizontal="justify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49" fontId="19" fillId="25" borderId="10" xfId="50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50" applyNumberFormat="1" applyFont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49" fontId="0" fillId="0" borderId="10" xfId="50" applyNumberFormat="1" applyFont="1" applyFill="1" applyBorder="1" applyAlignment="1" applyProtection="1">
      <alignment horizontal="center" vertical="center"/>
      <protection locked="0"/>
    </xf>
    <xf numFmtId="0" fontId="0" fillId="25" borderId="10" xfId="0" applyFont="1" applyFill="1" applyBorder="1" applyAlignment="1" applyProtection="1">
      <alignment horizontal="center" vertical="center" wrapText="1"/>
      <protection locked="0"/>
    </xf>
    <xf numFmtId="0" fontId="0" fillId="25" borderId="10" xfId="0" applyFill="1" applyBorder="1" applyAlignment="1" applyProtection="1">
      <alignment horizontal="center" vertical="center" wrapText="1"/>
      <protection locked="0"/>
    </xf>
    <xf numFmtId="9" fontId="19" fillId="0" borderId="0" xfId="55" applyFont="1" applyBorder="1" applyAlignment="1" applyProtection="1">
      <alignment horizontal="right" vertical="center"/>
      <protection/>
    </xf>
    <xf numFmtId="0" fontId="19" fillId="0" borderId="33" xfId="0" applyFont="1" applyBorder="1" applyAlignment="1" applyProtection="1">
      <alignment horizontal="center" vertical="center" wrapText="1"/>
      <protection/>
    </xf>
    <xf numFmtId="0" fontId="19" fillId="0" borderId="32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horizontal="center" vertical="center"/>
      <protection/>
    </xf>
    <xf numFmtId="49" fontId="19" fillId="0" borderId="32" xfId="50" applyNumberFormat="1" applyFont="1" applyBorder="1" applyAlignment="1" applyProtection="1">
      <alignment horizontal="center" vertical="center" wrapText="1"/>
      <protection locked="0"/>
    </xf>
    <xf numFmtId="0" fontId="19" fillId="25" borderId="10" xfId="0" applyFont="1" applyFill="1" applyBorder="1" applyAlignment="1" applyProtection="1">
      <alignment horizontal="left" vertical="center" wrapText="1"/>
      <protection/>
    </xf>
    <xf numFmtId="0" fontId="19" fillId="25" borderId="13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1" fontId="34" fillId="0" borderId="10" xfId="50" applyNumberFormat="1" applyFont="1" applyBorder="1" applyAlignment="1" applyProtection="1">
      <alignment horizontal="center" vertical="center" wrapText="1"/>
      <protection/>
    </xf>
    <xf numFmtId="0" fontId="26" fillId="26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19" fillId="25" borderId="21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justify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FORMATO PO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0</xdr:rowOff>
    </xdr:from>
    <xdr:to>
      <xdr:col>2</xdr:col>
      <xdr:colOff>571500</xdr:colOff>
      <xdr:row>4</xdr:row>
      <xdr:rowOff>381000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9335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45"/>
  <sheetViews>
    <sheetView showGridLines="0" tabSelected="1" zoomScale="70" zoomScaleNormal="70" zoomScalePageLayoutView="0" workbookViewId="0" topLeftCell="A30">
      <selection activeCell="G42" sqref="G42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40" customWidth="1"/>
    <col min="11" max="11" width="15.7109375" style="1" customWidth="1"/>
    <col min="12" max="12" width="16.57421875" style="1" customWidth="1"/>
    <col min="13" max="13" width="24.57421875" style="8" customWidth="1"/>
    <col min="14" max="14" width="20.7109375" style="8" customWidth="1"/>
    <col min="15" max="15" width="20.8515625" style="8" customWidth="1"/>
    <col min="16" max="16" width="21.140625" style="8" customWidth="1"/>
    <col min="17" max="17" width="23.140625" style="8" customWidth="1"/>
    <col min="18" max="18" width="24.7109375" style="1" customWidth="1"/>
    <col min="19" max="19" width="23.8515625" style="43" customWidth="1"/>
    <col min="20" max="20" width="22.140625" style="1" customWidth="1"/>
    <col min="21" max="21" width="24.7109375" style="1" customWidth="1"/>
    <col min="22" max="22" width="147.00390625" style="1" customWidth="1"/>
    <col min="23" max="23" width="51.140625" style="1" customWidth="1"/>
    <col min="24" max="16384" width="11.421875" style="1" customWidth="1"/>
  </cols>
  <sheetData>
    <row r="1" spans="1:23" ht="33" customHeight="1">
      <c r="A1" s="161"/>
      <c r="B1" s="161"/>
      <c r="C1" s="161"/>
      <c r="D1" s="159" t="s">
        <v>15</v>
      </c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85" t="s">
        <v>35</v>
      </c>
      <c r="U1" s="85"/>
      <c r="V1" s="85"/>
      <c r="W1" s="85"/>
    </row>
    <row r="2" spans="1:23" ht="38.25" customHeight="1">
      <c r="A2" s="161"/>
      <c r="B2" s="161"/>
      <c r="C2" s="161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96" t="s">
        <v>16</v>
      </c>
      <c r="U2" s="96"/>
      <c r="V2" s="96"/>
      <c r="W2" s="96"/>
    </row>
    <row r="3" spans="1:23" ht="19.5" customHeight="1">
      <c r="A3" s="161"/>
      <c r="B3" s="161"/>
      <c r="C3" s="161"/>
      <c r="D3" s="159" t="s">
        <v>17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96" t="s">
        <v>18</v>
      </c>
      <c r="U3" s="96"/>
      <c r="V3" s="96"/>
      <c r="W3" s="96" t="s">
        <v>19</v>
      </c>
    </row>
    <row r="4" spans="1:23" ht="19.5" customHeight="1">
      <c r="A4" s="161"/>
      <c r="B4" s="161"/>
      <c r="C4" s="161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96"/>
      <c r="U4" s="96"/>
      <c r="V4" s="96"/>
      <c r="W4" s="96"/>
    </row>
    <row r="5" spans="1:23" ht="48" customHeight="1">
      <c r="A5" s="161"/>
      <c r="B5" s="161"/>
      <c r="C5" s="161"/>
      <c r="D5" s="160" t="s">
        <v>40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34" t="s">
        <v>42</v>
      </c>
      <c r="U5" s="134"/>
      <c r="V5" s="134"/>
      <c r="W5" s="53">
        <v>44025</v>
      </c>
    </row>
    <row r="6" spans="1:23" ht="20.25" customHeight="1">
      <c r="A6" s="48"/>
      <c r="B6" s="2"/>
      <c r="C6" s="2"/>
      <c r="D6" s="2"/>
      <c r="E6" s="2"/>
      <c r="F6" s="2"/>
      <c r="G6" s="2"/>
      <c r="H6" s="2"/>
      <c r="I6" s="2"/>
      <c r="J6" s="3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49"/>
    </row>
    <row r="7" spans="1:23" ht="20.25" customHeight="1">
      <c r="A7" s="50"/>
      <c r="B7" s="10"/>
      <c r="C7" s="10"/>
      <c r="D7" s="10"/>
      <c r="E7" s="10"/>
      <c r="F7" s="10"/>
      <c r="G7" s="51"/>
      <c r="H7" s="10"/>
      <c r="I7" s="11"/>
      <c r="J7" s="33"/>
      <c r="K7" s="11"/>
      <c r="L7" s="11"/>
      <c r="M7" s="2"/>
      <c r="N7" s="2"/>
      <c r="O7" s="2"/>
      <c r="P7" s="2"/>
      <c r="Q7" s="2"/>
      <c r="R7" s="2"/>
      <c r="S7" s="2"/>
      <c r="T7" s="2"/>
      <c r="U7" s="2"/>
      <c r="V7" s="2"/>
      <c r="W7" s="49"/>
    </row>
    <row r="8" spans="1:23" ht="16.5" customHeight="1">
      <c r="A8" s="50"/>
      <c r="B8" s="10"/>
      <c r="C8" s="10"/>
      <c r="D8" s="10"/>
      <c r="E8" s="10"/>
      <c r="F8" s="10"/>
      <c r="G8" s="51"/>
      <c r="H8" s="10"/>
      <c r="I8" s="12"/>
      <c r="J8" s="34"/>
      <c r="K8" s="12"/>
      <c r="L8" s="12"/>
      <c r="M8" s="3"/>
      <c r="N8" s="3"/>
      <c r="O8" s="3"/>
      <c r="P8" s="3"/>
      <c r="Q8" s="3"/>
      <c r="R8" s="3"/>
      <c r="S8" s="3"/>
      <c r="T8" s="3"/>
      <c r="U8" s="3"/>
      <c r="V8" s="10"/>
      <c r="W8" s="49"/>
    </row>
    <row r="9" spans="1:23" ht="44.25" customHeight="1">
      <c r="A9" s="50"/>
      <c r="B9" s="10"/>
      <c r="C9" s="10"/>
      <c r="D9" s="10"/>
      <c r="E9" s="10"/>
      <c r="F9" s="10"/>
      <c r="G9" s="51"/>
      <c r="H9" s="10"/>
      <c r="I9" s="12"/>
      <c r="J9" s="34"/>
      <c r="K9" s="12"/>
      <c r="L9" s="12"/>
      <c r="M9" s="3"/>
      <c r="N9" s="3"/>
      <c r="O9" s="3"/>
      <c r="P9" s="3"/>
      <c r="Q9" s="3"/>
      <c r="R9" s="3"/>
      <c r="S9" s="3"/>
      <c r="T9" s="3"/>
      <c r="U9" s="3"/>
      <c r="V9" s="10"/>
      <c r="W9" s="49"/>
    </row>
    <row r="10" spans="1:23" ht="9" customHeight="1" thickBot="1">
      <c r="A10" s="52"/>
      <c r="B10" s="15"/>
      <c r="C10" s="15"/>
      <c r="D10" s="15"/>
      <c r="E10" s="15"/>
      <c r="F10" s="15"/>
      <c r="G10" s="14"/>
      <c r="H10" s="15"/>
      <c r="I10" s="15"/>
      <c r="J10" s="35"/>
      <c r="K10" s="15"/>
      <c r="L10" s="15"/>
      <c r="M10" s="5"/>
      <c r="N10" s="5"/>
      <c r="O10" s="5"/>
      <c r="P10" s="5"/>
      <c r="Q10" s="5"/>
      <c r="R10" s="4"/>
      <c r="S10" s="41"/>
      <c r="T10" s="4"/>
      <c r="U10" s="4"/>
      <c r="V10" s="10"/>
      <c r="W10" s="49"/>
    </row>
    <row r="11" spans="1:23" ht="36" customHeight="1" thickBot="1">
      <c r="A11" s="162" t="s">
        <v>5</v>
      </c>
      <c r="B11" s="162"/>
      <c r="C11" s="162"/>
      <c r="D11" s="107" t="s">
        <v>66</v>
      </c>
      <c r="E11" s="108"/>
      <c r="F11" s="108"/>
      <c r="G11" s="109"/>
      <c r="H11" s="69" t="s">
        <v>2</v>
      </c>
      <c r="I11" s="70" t="s">
        <v>3</v>
      </c>
      <c r="J11" s="36"/>
      <c r="K11" s="142" t="s">
        <v>20</v>
      </c>
      <c r="L11" s="143"/>
      <c r="M11" s="101" t="s">
        <v>65</v>
      </c>
      <c r="N11" s="101"/>
      <c r="O11" s="101"/>
      <c r="P11" s="101"/>
      <c r="Q11" s="148" t="s">
        <v>56</v>
      </c>
      <c r="R11" s="148"/>
      <c r="S11" s="25"/>
      <c r="T11" s="25"/>
      <c r="U11" s="25"/>
      <c r="V11" s="25"/>
      <c r="W11" s="49"/>
    </row>
    <row r="12" spans="1:23" ht="32.25" customHeight="1">
      <c r="A12" s="116" t="s">
        <v>25</v>
      </c>
      <c r="B12" s="117"/>
      <c r="C12" s="118"/>
      <c r="D12" s="110" t="s">
        <v>44</v>
      </c>
      <c r="E12" s="111"/>
      <c r="F12" s="111"/>
      <c r="G12" s="112"/>
      <c r="H12" s="29" t="s">
        <v>4</v>
      </c>
      <c r="I12" s="30">
        <v>256434127.84904408</v>
      </c>
      <c r="J12" s="37"/>
      <c r="K12" s="144"/>
      <c r="L12" s="145"/>
      <c r="M12" s="71" t="s">
        <v>53</v>
      </c>
      <c r="N12" s="71" t="s">
        <v>64</v>
      </c>
      <c r="O12" s="71" t="s">
        <v>54</v>
      </c>
      <c r="P12" s="71" t="s">
        <v>55</v>
      </c>
      <c r="Q12" s="148"/>
      <c r="R12" s="148"/>
      <c r="S12" s="6"/>
      <c r="T12" s="6"/>
      <c r="U12" s="6"/>
      <c r="V12" s="6"/>
      <c r="W12" s="49"/>
    </row>
    <row r="13" spans="1:23" ht="32.25" customHeight="1">
      <c r="A13" s="119"/>
      <c r="B13" s="120"/>
      <c r="C13" s="121"/>
      <c r="D13" s="113"/>
      <c r="E13" s="114"/>
      <c r="F13" s="114"/>
      <c r="G13" s="115"/>
      <c r="H13" s="16" t="s">
        <v>6</v>
      </c>
      <c r="I13" s="27" t="s">
        <v>7</v>
      </c>
      <c r="J13" s="37"/>
      <c r="K13" s="146"/>
      <c r="L13" s="147"/>
      <c r="M13" s="13"/>
      <c r="N13" s="13"/>
      <c r="O13" s="13" t="s">
        <v>71</v>
      </c>
      <c r="P13" s="13"/>
      <c r="Q13" s="148"/>
      <c r="R13" s="148"/>
      <c r="S13" s="6"/>
      <c r="T13" s="6"/>
      <c r="U13" s="6"/>
      <c r="V13" s="6"/>
      <c r="W13" s="49"/>
    </row>
    <row r="14" spans="1:23" ht="16.5" customHeight="1">
      <c r="A14" s="154" t="s">
        <v>0</v>
      </c>
      <c r="B14" s="154"/>
      <c r="C14" s="154"/>
      <c r="D14" s="163" t="s">
        <v>45</v>
      </c>
      <c r="E14" s="163"/>
      <c r="F14" s="163"/>
      <c r="G14" s="163"/>
      <c r="H14" s="16" t="s">
        <v>8</v>
      </c>
      <c r="I14" s="27" t="s">
        <v>7</v>
      </c>
      <c r="J14" s="38"/>
      <c r="K14" s="17"/>
      <c r="L14" s="18"/>
      <c r="M14" s="6"/>
      <c r="N14" s="6"/>
      <c r="O14" s="6"/>
      <c r="P14" s="6"/>
      <c r="Q14" s="6"/>
      <c r="R14" s="6"/>
      <c r="S14" s="6"/>
      <c r="T14" s="6"/>
      <c r="U14" s="6"/>
      <c r="V14" s="6"/>
      <c r="W14" s="49"/>
    </row>
    <row r="15" spans="1:23" ht="16.5" customHeight="1">
      <c r="A15" s="154"/>
      <c r="B15" s="154"/>
      <c r="C15" s="154"/>
      <c r="D15" s="163"/>
      <c r="E15" s="163"/>
      <c r="F15" s="163"/>
      <c r="G15" s="163"/>
      <c r="H15" s="16" t="s">
        <v>9</v>
      </c>
      <c r="I15" s="27" t="s">
        <v>7</v>
      </c>
      <c r="J15" s="38"/>
      <c r="K15" s="17"/>
      <c r="L15" s="18"/>
      <c r="M15" s="6"/>
      <c r="N15" s="6"/>
      <c r="O15" s="6"/>
      <c r="P15" s="6"/>
      <c r="Q15" s="6"/>
      <c r="R15" s="6"/>
      <c r="S15" s="6"/>
      <c r="T15" s="6"/>
      <c r="U15" s="6"/>
      <c r="V15" s="6"/>
      <c r="W15" s="49"/>
    </row>
    <row r="16" spans="1:23" ht="16.5" customHeight="1">
      <c r="A16" s="154"/>
      <c r="B16" s="154"/>
      <c r="C16" s="154"/>
      <c r="D16" s="163"/>
      <c r="E16" s="163"/>
      <c r="F16" s="163"/>
      <c r="G16" s="163"/>
      <c r="H16" s="16" t="s">
        <v>10</v>
      </c>
      <c r="I16" s="27" t="s">
        <v>7</v>
      </c>
      <c r="J16" s="38"/>
      <c r="K16" s="17"/>
      <c r="L16" s="18"/>
      <c r="M16" s="6"/>
      <c r="N16" s="6"/>
      <c r="O16" s="6"/>
      <c r="P16" s="6"/>
      <c r="Q16" s="6"/>
      <c r="R16" s="6"/>
      <c r="S16" s="6"/>
      <c r="T16" s="6"/>
      <c r="U16" s="6"/>
      <c r="V16" s="6"/>
      <c r="W16" s="49"/>
    </row>
    <row r="17" spans="1:23" ht="16.5" customHeight="1">
      <c r="A17" s="154" t="s">
        <v>26</v>
      </c>
      <c r="B17" s="154"/>
      <c r="C17" s="154"/>
      <c r="D17" s="128"/>
      <c r="E17" s="128"/>
      <c r="F17" s="128"/>
      <c r="G17" s="128"/>
      <c r="H17" s="16" t="s">
        <v>27</v>
      </c>
      <c r="I17" s="27" t="s">
        <v>7</v>
      </c>
      <c r="J17" s="38"/>
      <c r="K17" s="17"/>
      <c r="L17" s="18"/>
      <c r="M17" s="6"/>
      <c r="N17" s="6"/>
      <c r="O17" s="6"/>
      <c r="P17" s="6"/>
      <c r="Q17" s="6"/>
      <c r="R17" s="6"/>
      <c r="S17" s="6"/>
      <c r="T17" s="6"/>
      <c r="U17" s="6"/>
      <c r="V17" s="6"/>
      <c r="W17" s="49"/>
    </row>
    <row r="18" spans="1:23" ht="16.5" customHeight="1">
      <c r="A18" s="154"/>
      <c r="B18" s="154"/>
      <c r="C18" s="154"/>
      <c r="D18" s="128"/>
      <c r="E18" s="128"/>
      <c r="F18" s="128"/>
      <c r="G18" s="128"/>
      <c r="H18" s="16" t="s">
        <v>28</v>
      </c>
      <c r="I18" s="27" t="s">
        <v>7</v>
      </c>
      <c r="J18" s="38"/>
      <c r="K18" s="17"/>
      <c r="L18" s="18"/>
      <c r="M18" s="6"/>
      <c r="N18" s="6"/>
      <c r="O18" s="6"/>
      <c r="P18" s="6"/>
      <c r="Q18" s="6"/>
      <c r="R18" s="6"/>
      <c r="S18" s="6"/>
      <c r="T18" s="6"/>
      <c r="U18" s="6"/>
      <c r="V18" s="6"/>
      <c r="W18" s="49"/>
    </row>
    <row r="19" spans="1:23" ht="16.5" customHeight="1" thickBot="1">
      <c r="A19" s="155"/>
      <c r="B19" s="155"/>
      <c r="C19" s="155"/>
      <c r="D19" s="129"/>
      <c r="E19" s="129"/>
      <c r="F19" s="129"/>
      <c r="G19" s="129"/>
      <c r="H19" s="28" t="s">
        <v>1</v>
      </c>
      <c r="I19" s="54">
        <f>SUM(I12:I18)</f>
        <v>256434127.84904408</v>
      </c>
      <c r="J19" s="38"/>
      <c r="K19" s="17"/>
      <c r="L19" s="18"/>
      <c r="M19" s="6"/>
      <c r="N19" s="6"/>
      <c r="O19" s="6"/>
      <c r="P19" s="6"/>
      <c r="Q19" s="6"/>
      <c r="R19" s="6"/>
      <c r="S19" s="6"/>
      <c r="T19" s="6"/>
      <c r="U19" s="6"/>
      <c r="V19" s="6"/>
      <c r="W19" s="49"/>
    </row>
    <row r="20" spans="1:23" ht="30.75" customHeight="1">
      <c r="A20" s="100" t="s">
        <v>41</v>
      </c>
      <c r="B20" s="141" t="s">
        <v>43</v>
      </c>
      <c r="C20" s="141"/>
      <c r="D20" s="141"/>
      <c r="E20" s="141"/>
      <c r="F20" s="141"/>
      <c r="G20" s="122" t="s">
        <v>34</v>
      </c>
      <c r="H20" s="149" t="s">
        <v>60</v>
      </c>
      <c r="I20" s="150"/>
      <c r="J20" s="158" t="s">
        <v>59</v>
      </c>
      <c r="K20" s="92" t="s">
        <v>33</v>
      </c>
      <c r="L20" s="92"/>
      <c r="M20" s="135" t="s">
        <v>58</v>
      </c>
      <c r="N20" s="135"/>
      <c r="O20" s="135" t="s">
        <v>57</v>
      </c>
      <c r="P20" s="135"/>
      <c r="Q20" s="139" t="s">
        <v>22</v>
      </c>
      <c r="R20" s="131" t="s">
        <v>23</v>
      </c>
      <c r="S20" s="133" t="s">
        <v>24</v>
      </c>
      <c r="T20" s="131" t="s">
        <v>37</v>
      </c>
      <c r="U20" s="133" t="s">
        <v>38</v>
      </c>
      <c r="V20" s="132" t="s">
        <v>31</v>
      </c>
      <c r="W20" s="136" t="s">
        <v>39</v>
      </c>
    </row>
    <row r="21" spans="1:23" ht="12.75" customHeight="1">
      <c r="A21" s="101"/>
      <c r="B21" s="92"/>
      <c r="C21" s="92"/>
      <c r="D21" s="92"/>
      <c r="E21" s="92"/>
      <c r="F21" s="92"/>
      <c r="G21" s="123"/>
      <c r="H21" s="149"/>
      <c r="I21" s="150"/>
      <c r="J21" s="158"/>
      <c r="K21" s="92"/>
      <c r="L21" s="92"/>
      <c r="M21" s="91" t="s">
        <v>21</v>
      </c>
      <c r="N21" s="90" t="s">
        <v>14</v>
      </c>
      <c r="O21" s="125" t="s">
        <v>21</v>
      </c>
      <c r="P21" s="153" t="s">
        <v>14</v>
      </c>
      <c r="Q21" s="140"/>
      <c r="R21" s="131"/>
      <c r="S21" s="133"/>
      <c r="T21" s="131"/>
      <c r="U21" s="133"/>
      <c r="V21" s="132"/>
      <c r="W21" s="137"/>
    </row>
    <row r="22" spans="1:23" ht="30.75" customHeight="1">
      <c r="A22" s="101"/>
      <c r="B22" s="92"/>
      <c r="C22" s="92"/>
      <c r="D22" s="92"/>
      <c r="E22" s="92"/>
      <c r="F22" s="92"/>
      <c r="G22" s="123"/>
      <c r="H22" s="151"/>
      <c r="I22" s="152"/>
      <c r="J22" s="158"/>
      <c r="K22" s="92"/>
      <c r="L22" s="92"/>
      <c r="M22" s="91"/>
      <c r="N22" s="90"/>
      <c r="O22" s="125"/>
      <c r="P22" s="153"/>
      <c r="Q22" s="141"/>
      <c r="R22" s="131"/>
      <c r="S22" s="133"/>
      <c r="T22" s="131"/>
      <c r="U22" s="133"/>
      <c r="V22" s="132"/>
      <c r="W22" s="137"/>
    </row>
    <row r="23" spans="1:23" ht="264.75" customHeight="1">
      <c r="A23" s="31">
        <v>1</v>
      </c>
      <c r="B23" s="93" t="s">
        <v>46</v>
      </c>
      <c r="C23" s="94"/>
      <c r="D23" s="94"/>
      <c r="E23" s="94"/>
      <c r="F23" s="95"/>
      <c r="G23" s="55" t="s">
        <v>47</v>
      </c>
      <c r="H23" s="102">
        <v>1</v>
      </c>
      <c r="I23" s="103"/>
      <c r="J23" s="56">
        <v>1</v>
      </c>
      <c r="K23" s="93" t="s">
        <v>48</v>
      </c>
      <c r="L23" s="95"/>
      <c r="M23" s="72">
        <v>0.8</v>
      </c>
      <c r="N23" s="57">
        <f>M23/H23</f>
        <v>0.8</v>
      </c>
      <c r="O23" s="60">
        <f>M23</f>
        <v>0.8</v>
      </c>
      <c r="P23" s="57">
        <f>O23/J23</f>
        <v>0.8</v>
      </c>
      <c r="Q23" s="61">
        <v>44576388.8</v>
      </c>
      <c r="R23" s="73">
        <v>18589763</v>
      </c>
      <c r="S23" s="58">
        <f>R23/Q23</f>
        <v>0.4170316057544796</v>
      </c>
      <c r="T23" s="73">
        <v>7539182</v>
      </c>
      <c r="U23" s="58">
        <f>+T23/R23</f>
        <v>0.40555557378542156</v>
      </c>
      <c r="V23" s="76" t="s">
        <v>67</v>
      </c>
      <c r="W23" s="62" t="s">
        <v>69</v>
      </c>
    </row>
    <row r="24" spans="1:23" ht="364.5" customHeight="1">
      <c r="A24" s="31">
        <v>2</v>
      </c>
      <c r="B24" s="93" t="s">
        <v>61</v>
      </c>
      <c r="C24" s="94"/>
      <c r="D24" s="94"/>
      <c r="E24" s="94"/>
      <c r="F24" s="95"/>
      <c r="G24" s="55" t="s">
        <v>62</v>
      </c>
      <c r="H24" s="126">
        <v>1</v>
      </c>
      <c r="I24" s="127"/>
      <c r="J24" s="82">
        <v>1</v>
      </c>
      <c r="K24" s="93" t="s">
        <v>63</v>
      </c>
      <c r="L24" s="95"/>
      <c r="M24" s="83">
        <v>0.25</v>
      </c>
      <c r="N24" s="57">
        <f>M24/H24</f>
        <v>0.25</v>
      </c>
      <c r="O24" s="84">
        <f>M24</f>
        <v>0.25</v>
      </c>
      <c r="P24" s="57">
        <f>O24/J24</f>
        <v>0.25</v>
      </c>
      <c r="Q24" s="61">
        <v>211857739.0490441</v>
      </c>
      <c r="R24" s="73"/>
      <c r="S24" s="58">
        <f>R24/Q24</f>
        <v>0</v>
      </c>
      <c r="T24" s="73"/>
      <c r="U24" s="58" t="e">
        <f>+T24/R24</f>
        <v>#DIV/0!</v>
      </c>
      <c r="V24" s="76" t="s">
        <v>70</v>
      </c>
      <c r="W24" s="62" t="s">
        <v>68</v>
      </c>
    </row>
    <row r="25" spans="1:21" s="19" customFormat="1" ht="24.75" customHeight="1">
      <c r="A25" s="99" t="s">
        <v>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77"/>
      <c r="O25" s="78"/>
      <c r="P25" s="77"/>
      <c r="Q25" s="79">
        <f>SUM(Q23:Q24)</f>
        <v>256434127.84904408</v>
      </c>
      <c r="R25" s="74">
        <f>SUM(R23:R24)</f>
        <v>18589763</v>
      </c>
      <c r="S25" s="80">
        <f>+R25/Q25</f>
        <v>0.07249332667196036</v>
      </c>
      <c r="T25" s="75">
        <f>SUM(T23:T24)</f>
        <v>7539182</v>
      </c>
      <c r="U25" s="81">
        <f>+T25/R25</f>
        <v>0.40555557378542156</v>
      </c>
    </row>
    <row r="26" spans="2:19" s="19" customFormat="1" ht="30.75" customHeight="1">
      <c r="B26" s="156" t="s">
        <v>30</v>
      </c>
      <c r="C26" s="157"/>
      <c r="D26" s="20">
        <v>0</v>
      </c>
      <c r="F26" s="21" t="s">
        <v>29</v>
      </c>
      <c r="G26" s="47">
        <v>44183</v>
      </c>
      <c r="H26" s="26"/>
      <c r="J26" s="39"/>
      <c r="M26" s="24"/>
      <c r="N26" s="59">
        <f>+AVERAGE(N23:N24)</f>
        <v>0.525</v>
      </c>
      <c r="O26" s="22"/>
      <c r="P26" s="59">
        <f>AVERAGE(P23:P24)</f>
        <v>0.525</v>
      </c>
      <c r="Q26" s="138"/>
      <c r="R26" s="138"/>
      <c r="S26" s="42"/>
    </row>
    <row r="27" spans="13:22" ht="12.75">
      <c r="M27" s="64"/>
      <c r="N27" s="64"/>
      <c r="O27" s="64"/>
      <c r="P27" s="64"/>
      <c r="Q27" s="64"/>
      <c r="R27" s="66"/>
      <c r="S27" s="67"/>
      <c r="T27" s="65"/>
      <c r="U27" s="65"/>
      <c r="V27" s="65"/>
    </row>
    <row r="28" spans="13:22" ht="12.75">
      <c r="M28" s="64"/>
      <c r="N28" s="64"/>
      <c r="O28" s="64"/>
      <c r="P28" s="64"/>
      <c r="Q28" s="64"/>
      <c r="R28" s="66"/>
      <c r="S28" s="67"/>
      <c r="T28" s="65"/>
      <c r="U28" s="65"/>
      <c r="V28" s="65"/>
    </row>
    <row r="29" spans="2:22" s="10" customFormat="1" ht="21.75" customHeight="1">
      <c r="B29" s="9"/>
      <c r="C29" s="86" t="s">
        <v>32</v>
      </c>
      <c r="D29" s="86"/>
      <c r="E29" s="86"/>
      <c r="F29" s="86"/>
      <c r="G29" s="86"/>
      <c r="H29" s="87" t="s">
        <v>36</v>
      </c>
      <c r="I29" s="88"/>
      <c r="J29" s="88"/>
      <c r="K29" s="88"/>
      <c r="L29" s="89"/>
      <c r="M29" s="63"/>
      <c r="N29" s="63"/>
      <c r="O29" s="63"/>
      <c r="P29" s="63"/>
      <c r="Q29" s="63"/>
      <c r="R29" s="68"/>
      <c r="S29" s="63"/>
      <c r="T29" s="63"/>
      <c r="U29" s="63"/>
      <c r="V29" s="63"/>
    </row>
    <row r="30" spans="1:22" s="10" customFormat="1" ht="29.25" customHeight="1">
      <c r="A30" s="98" t="s">
        <v>11</v>
      </c>
      <c r="B30" s="105"/>
      <c r="C30" s="86" t="s">
        <v>49</v>
      </c>
      <c r="D30" s="86"/>
      <c r="E30" s="86"/>
      <c r="F30" s="86"/>
      <c r="G30" s="86"/>
      <c r="H30" s="87" t="s">
        <v>50</v>
      </c>
      <c r="I30" s="88"/>
      <c r="J30" s="88"/>
      <c r="K30" s="88"/>
      <c r="L30" s="89"/>
      <c r="M30" s="130"/>
      <c r="N30" s="130"/>
      <c r="O30" s="130"/>
      <c r="P30" s="130"/>
      <c r="Q30" s="130"/>
      <c r="R30" s="130"/>
      <c r="S30" s="130"/>
      <c r="T30" s="130"/>
      <c r="U30" s="130"/>
      <c r="V30" s="130"/>
    </row>
    <row r="31" spans="1:23" ht="37.5" customHeight="1">
      <c r="A31" s="98" t="s">
        <v>12</v>
      </c>
      <c r="B31" s="98"/>
      <c r="C31" s="86" t="s">
        <v>51</v>
      </c>
      <c r="D31" s="86"/>
      <c r="E31" s="86"/>
      <c r="F31" s="86"/>
      <c r="G31" s="86"/>
      <c r="H31" s="87" t="s">
        <v>52</v>
      </c>
      <c r="I31" s="88"/>
      <c r="J31" s="88"/>
      <c r="K31" s="88"/>
      <c r="L31" s="89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0"/>
    </row>
    <row r="32" spans="1:23" ht="29.25" customHeight="1">
      <c r="A32" s="98" t="s">
        <v>13</v>
      </c>
      <c r="B32" s="98"/>
      <c r="C32" s="97">
        <v>44483</v>
      </c>
      <c r="D32" s="97"/>
      <c r="E32" s="97"/>
      <c r="F32" s="97"/>
      <c r="G32" s="97"/>
      <c r="H32" s="104">
        <f>+C32</f>
        <v>44483</v>
      </c>
      <c r="I32" s="88"/>
      <c r="J32" s="88"/>
      <c r="K32" s="88"/>
      <c r="L32" s="89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"/>
    </row>
    <row r="33" spans="8:23" ht="12.75">
      <c r="H33" s="10"/>
      <c r="I33" s="10"/>
      <c r="J33" s="44"/>
      <c r="K33" s="10"/>
      <c r="L33" s="10"/>
      <c r="M33" s="45"/>
      <c r="N33" s="45"/>
      <c r="O33" s="45"/>
      <c r="P33" s="45"/>
      <c r="Q33" s="45"/>
      <c r="R33" s="10"/>
      <c r="S33" s="46"/>
      <c r="T33" s="10"/>
      <c r="U33" s="10"/>
      <c r="V33" s="10"/>
      <c r="W33" s="10"/>
    </row>
    <row r="45" ht="12.75">
      <c r="K45" s="23"/>
    </row>
  </sheetData>
  <sheetProtection/>
  <mergeCells count="62">
    <mergeCell ref="D1:S2"/>
    <mergeCell ref="D3:S4"/>
    <mergeCell ref="D5:S5"/>
    <mergeCell ref="R20:R22"/>
    <mergeCell ref="S20:S22"/>
    <mergeCell ref="A1:C5"/>
    <mergeCell ref="B20:F22"/>
    <mergeCell ref="A11:C11"/>
    <mergeCell ref="A14:C16"/>
    <mergeCell ref="D14:G16"/>
    <mergeCell ref="A17:C19"/>
    <mergeCell ref="B26:C26"/>
    <mergeCell ref="K24:L24"/>
    <mergeCell ref="K23:L23"/>
    <mergeCell ref="H31:L31"/>
    <mergeCell ref="J20:J22"/>
    <mergeCell ref="Q20:Q22"/>
    <mergeCell ref="O20:P20"/>
    <mergeCell ref="K11:L13"/>
    <mergeCell ref="Q11:R13"/>
    <mergeCell ref="H20:I22"/>
    <mergeCell ref="P21:P22"/>
    <mergeCell ref="W3:W4"/>
    <mergeCell ref="M30:V30"/>
    <mergeCell ref="T20:T22"/>
    <mergeCell ref="V20:V22"/>
    <mergeCell ref="U20:U22"/>
    <mergeCell ref="M11:P11"/>
    <mergeCell ref="T5:V5"/>
    <mergeCell ref="M20:N20"/>
    <mergeCell ref="W20:W22"/>
    <mergeCell ref="Q26:R26"/>
    <mergeCell ref="D11:G11"/>
    <mergeCell ref="D12:G13"/>
    <mergeCell ref="C31:G31"/>
    <mergeCell ref="A12:C13"/>
    <mergeCell ref="G20:G22"/>
    <mergeCell ref="M31:V31"/>
    <mergeCell ref="O21:O22"/>
    <mergeCell ref="C29:G29"/>
    <mergeCell ref="H24:I24"/>
    <mergeCell ref="D17:G19"/>
    <mergeCell ref="C32:G32"/>
    <mergeCell ref="A32:B32"/>
    <mergeCell ref="A25:M25"/>
    <mergeCell ref="A20:A22"/>
    <mergeCell ref="B23:F23"/>
    <mergeCell ref="H23:I23"/>
    <mergeCell ref="H32:L32"/>
    <mergeCell ref="A31:B31"/>
    <mergeCell ref="A30:B30"/>
    <mergeCell ref="M32:V32"/>
    <mergeCell ref="T1:W1"/>
    <mergeCell ref="C30:G30"/>
    <mergeCell ref="H29:L29"/>
    <mergeCell ref="H30:L30"/>
    <mergeCell ref="N21:N22"/>
    <mergeCell ref="M21:M22"/>
    <mergeCell ref="K20:L22"/>
    <mergeCell ref="B24:F24"/>
    <mergeCell ref="T2:W2"/>
    <mergeCell ref="T3:V4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USUARIO</cp:lastModifiedBy>
  <cp:lastPrinted>2017-09-19T13:50:20Z</cp:lastPrinted>
  <dcterms:created xsi:type="dcterms:W3CDTF">2009-04-01T16:45:05Z</dcterms:created>
  <dcterms:modified xsi:type="dcterms:W3CDTF">2021-10-20T21:26:11Z</dcterms:modified>
  <cp:category/>
  <cp:version/>
  <cp:contentType/>
  <cp:contentStatus/>
</cp:coreProperties>
</file>