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290" activeTab="0"/>
  </bookViews>
  <sheets>
    <sheet name="POA-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<sst xmlns="http://schemas.openxmlformats.org/spreadsheetml/2006/main" count="74" uniqueCount="67">
  <si>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</si>
  <si>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</si>
  <si>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</si>
  <si>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</si>
  <si>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</si>
  <si>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</si>
  <si>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</si>
  <si>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</si>
  <si>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</si>
  <si>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</si>
  <si>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</si>
  <si>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</si>
  <si>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</si>
  <si>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</si>
  <si>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</si>
  <si>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</si>
  <si>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</si>
  <si>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</si>
  <si>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</si>
  <si>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</si>
  <si>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</si>
  <si>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</si>
  <si>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</si>
  <si>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</si>
  <si>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</si>
  <si>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</si>
  <si>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</si>
  <si>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</si>
  <si>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</si>
  <si>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</si>
  <si>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</si>
  <si>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</si>
  <si>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</si>
  <si>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</si>
  <si>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</si>
  <si>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</si>
  <si>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</si>
  <si>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</si>
  <si>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</si>
  <si>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</si>
  <si>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</si>
  <si>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</si>
  <si>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</si>
  <si>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</si>
  <si>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Gestión Integral de Residuos Ordinarios y Peligrosos.</t>
  </si>
  <si>
    <t>Orientación, apoyo y seguimiento a los PGIRS</t>
  </si>
  <si>
    <t>X</t>
  </si>
  <si>
    <t>LUIS HAIR DUEÑAS GOMEZ</t>
  </si>
  <si>
    <t>Responsable proceso Evaluación Misional</t>
  </si>
  <si>
    <t>MARZO</t>
  </si>
  <si>
    <t>JUNIO</t>
  </si>
  <si>
    <t>SEPTIEMBRE</t>
  </si>
  <si>
    <t>DICIEMBRE</t>
  </si>
  <si>
    <t>AÑO: 2021</t>
  </si>
  <si>
    <t>METAS AÑO 2021 POA</t>
  </si>
  <si>
    <t>METAS AÑO 2021 P.A.</t>
  </si>
  <si>
    <t>AVANCE METAS POA 2021</t>
  </si>
  <si>
    <t>AVANCE METAS PA 2021</t>
  </si>
  <si>
    <t>Implementar una estrategia para la Gestión Regional 
de Residuos</t>
  </si>
  <si>
    <t>Implementar una estrategia para la Gestión Regional de Residuos</t>
  </si>
  <si>
    <t>Porcentaje de implementación de la estrategia para Gestión</t>
  </si>
  <si>
    <t xml:space="preserve">TRIMESTRE EVALUADO </t>
  </si>
  <si>
    <t xml:space="preserve">
Carpeta contrato CPS -2021112 , CPS -2021114 , CPS -2021157 y CPS-2021158
Formatos FGP-23 en la carpeta de cada municipio
Actas y/o registro de asistencia municipal
Formatos de asistencia y/o actas de la CGR
Formatos FGP-23
Registro ALMERA
Circular  No. 160-013 2249 de febrero 2021</t>
  </si>
  <si>
    <t>Ambiente y Economía Regenerativa</t>
  </si>
  <si>
    <t>PATRICIA SANCHEZ</t>
  </si>
  <si>
    <t>PROFESIONAL ESPECIALIZADA</t>
  </si>
  <si>
    <r>
      <t xml:space="preserve">*Fortalecimiento de recurso humano a través de la contratación de cuatro profesionales para apoyar  el proyecto Orientación, apoyo y seguimiento a los PGIRS en  seguimiento a la implementación del PGIRS en el componente de aprovechamiento, gestión de residuos especiales e implementación  de una estrategia regional para la gestión de residuos sólidos. Y elaboración de estudios previos para contratación de un técnico en gestión documental.
*Realización de mesas técnicas de orientación en temática de PGIRS, con los municipios de Monguí, Belén, Corrales, Sora, Sogamoso,  Chitaraque.
* Asistencia y participación en Comités Coordinadores Virtuales y/o presenciales convocados por los municpios de Tuta, Paipa, Betéitiva,  Maripí, Cómbita, Gámeza,  Aquitania, Cuitiva, Tibasosa .
*Participación en  tres  sesiones de Mesas Interinstitucional de Residuos Sólidos de Boyacá, conjunto con PGN, CGR, CORPOCHIVOR, PDA, SecAmbiente de Boyacá, representantes de Asolengupá (Miraflores, Berbeo, Paez,San Eduardo, Zetaquira y Rondón),Sogamoso y  Tunja  en marco del  ajuste a PGIRS Municipales
*2 Reuniones internas y  1 mesa de trabajo  con  Red Vital Paipa S.A.ES.P , análisis continuidad proyecto para estudios y diseños de un sistema modelo  para tratamiento de residuos Orgánicos, con enfoque regional (actualización de estudios previos para convenio ). 
*Visita a dos experiencias de valorización agronómica de residuos orgánicos (lombricultura y compostaje) con la alcaldía del municipio de Arcabuco
*Cuatro recorridos en municipios de la jurisdicción (Mongui, Corrales, Sativa Sur, Paipa) para conocer el manejo de la fracción orgánica del flujo de residuos sólidos.
*Visitas a cuatro plantas de residuos sólidos ubicadas en los municipios de la jurisdicción (Santana, Moniquira, Tuta, Paz del Rio)
</t>
    </r>
    <r>
      <rPr>
        <sz val="7"/>
        <color indexed="10"/>
        <rFont val="Arial"/>
        <family val="2"/>
      </rPr>
      <t xml:space="preserve">
</t>
    </r>
    <r>
      <rPr>
        <sz val="7"/>
        <rFont val="Arial"/>
        <family val="2"/>
      </rPr>
      <t xml:space="preserve">Revisión y ajuste de estrategia “TransFormando Realidades” para implementación 
*Realización de 1 visita de segumiento y control a empresa gestora de ACU y 17 generadores de ACU de la Corporación, revisión y  respuesta a 10 informes de gestión de generadores de ACU y  5 informes de gestión de gestores de ACU.
*Inscripción de 6 generadores de ACU, 5 gestores ACU.
*Inscripción de 1 gestor de RCD
*Visita de seguimiento y control a 1 empresa gestora de llantas
*Reunión con Grupo de Ordenamiento Territorial de Subd. Planeación , para articular temática de áreas para infraestructura para residuos sólidos en  las concertanciones ambientales municipales.
*Reunión con Subd. Adtiva y Financiera :  Plan Anual de Adquisiciones - Comodato entrega motocarro ARFUSOG, revisión de 2 planes de manejo ambiental de RCD
*Reunión con Oficina de Cultura Ambiental, y suministro de información PGIRS, para apoyar estrategia de  Residuos Sólidos  (Parques Infantiles Municipales) 
*Reunión y remisión de normatividad relacionada  para  formulación del programa  "Ecología Política",  para emitir por la Corporación.
*Atención a 55 solicitudes en temas de residuos sólidos, ordinarios y especiales; 6 Derechos de Petición, 4 PQR.
* Emisión de Circular  Externa dirigida a 87 municipios . Asunto: Código de Colores </t>
    </r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</si>
</sst>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0.0%"/>
    <numFmt numFmtId="190" formatCode="_(* #,##0.0_);_(* \(#,##0.0\);_(* &quot;-&quot;??_);_(@_)"/>
    <numFmt numFmtId="191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3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justify" vertical="center"/>
      <protection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Border="1" applyAlignment="1" applyProtection="1">
      <alignment vertical="center"/>
      <protection/>
    </xf>
    <xf numFmtId="1" fontId="19" fillId="24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0" fillId="0" borderId="0" xfId="5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/>
    </xf>
    <xf numFmtId="14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9" fontId="0" fillId="0" borderId="10" xfId="57" applyFont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25" borderId="18" xfId="0" applyFont="1" applyFill="1" applyBorder="1" applyAlignment="1" applyProtection="1">
      <alignment horizontal="center" vertical="center"/>
      <protection/>
    </xf>
    <xf numFmtId="0" fontId="19" fillId="25" borderId="19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187" fontId="19" fillId="25" borderId="10" xfId="0" applyNumberFormat="1" applyFont="1" applyFill="1" applyBorder="1" applyAlignment="1" applyProtection="1">
      <alignment horizontal="center" vertical="center"/>
      <protection/>
    </xf>
    <xf numFmtId="3" fontId="19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center" vertical="top" wrapText="1"/>
      <protection locked="0"/>
    </xf>
    <xf numFmtId="9" fontId="19" fillId="25" borderId="10" xfId="52" applyNumberFormat="1" applyFont="1" applyFill="1" applyBorder="1" applyAlignment="1" applyProtection="1">
      <alignment horizontal="center" vertical="center" wrapText="1"/>
      <protection/>
    </xf>
    <xf numFmtId="9" fontId="19" fillId="25" borderId="10" xfId="57" applyFont="1" applyFill="1" applyBorder="1" applyAlignment="1" applyProtection="1">
      <alignment horizontal="center" vertical="center"/>
      <protection/>
    </xf>
    <xf numFmtId="9" fontId="38" fillId="0" borderId="10" xfId="57" applyFont="1" applyBorder="1" applyAlignment="1" applyProtection="1">
      <alignment horizontal="center" vertical="center" wrapText="1"/>
      <protection/>
    </xf>
    <xf numFmtId="9" fontId="0" fillId="0" borderId="20" xfId="57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/>
    </xf>
    <xf numFmtId="187" fontId="19" fillId="25" borderId="10" xfId="0" applyNumberFormat="1" applyFont="1" applyFill="1" applyBorder="1" applyAlignment="1" applyProtection="1">
      <alignment horizontal="left" vertical="center"/>
      <protection/>
    </xf>
    <xf numFmtId="9" fontId="19" fillId="0" borderId="10" xfId="57" applyFont="1" applyBorder="1" applyAlignment="1" applyProtection="1">
      <alignment horizontal="center" vertical="center" wrapText="1"/>
      <protection/>
    </xf>
    <xf numFmtId="3" fontId="0" fillId="25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 applyProtection="1">
      <alignment horizontal="center" vertical="center"/>
      <protection/>
    </xf>
    <xf numFmtId="10" fontId="27" fillId="25" borderId="21" xfId="57" applyNumberFormat="1" applyFont="1" applyFill="1" applyBorder="1" applyAlignment="1" applyProtection="1">
      <alignment horizontal="center" vertical="center" wrapText="1"/>
      <protection locked="0"/>
    </xf>
    <xf numFmtId="10" fontId="27" fillId="0" borderId="10" xfId="57" applyNumberFormat="1" applyFont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19" fillId="25" borderId="22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23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1" fontId="0" fillId="0" borderId="13" xfId="0" applyNumberFormat="1" applyFont="1" applyFill="1" applyBorder="1" applyAlignment="1" applyProtection="1">
      <alignment horizontal="justify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9" fillId="25" borderId="24" xfId="0" applyFont="1" applyFill="1" applyBorder="1" applyAlignment="1" applyProtection="1">
      <alignment horizontal="left" vertical="center" wrapText="1"/>
      <protection/>
    </xf>
    <xf numFmtId="0" fontId="19" fillId="25" borderId="25" xfId="0" applyFont="1" applyFill="1" applyBorder="1" applyAlignment="1" applyProtection="1">
      <alignment horizontal="left" vertical="center" wrapText="1"/>
      <protection/>
    </xf>
    <xf numFmtId="0" fontId="19" fillId="25" borderId="26" xfId="0" applyFont="1" applyFill="1" applyBorder="1" applyAlignment="1" applyProtection="1">
      <alignment horizontal="left" vertical="center" wrapText="1"/>
      <protection/>
    </xf>
    <xf numFmtId="0" fontId="19" fillId="25" borderId="27" xfId="0" applyFont="1" applyFill="1" applyBorder="1" applyAlignment="1" applyProtection="1">
      <alignment horizontal="left" vertical="center" wrapText="1"/>
      <protection/>
    </xf>
    <xf numFmtId="0" fontId="19" fillId="25" borderId="28" xfId="0" applyFont="1" applyFill="1" applyBorder="1" applyAlignment="1" applyProtection="1">
      <alignment horizontal="left" vertical="center" wrapText="1"/>
      <protection/>
    </xf>
    <xf numFmtId="0" fontId="19" fillId="25" borderId="29" xfId="0" applyFont="1" applyFill="1" applyBorder="1" applyAlignment="1" applyProtection="1">
      <alignment horizontal="left" vertical="center" wrapText="1"/>
      <protection/>
    </xf>
    <xf numFmtId="49" fontId="19" fillId="0" borderId="30" xfId="51" applyNumberFormat="1" applyFont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49" fontId="19" fillId="25" borderId="10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" fontId="39" fillId="0" borderId="10" xfId="51" applyNumberFormat="1" applyFont="1" applyBorder="1" applyAlignment="1" applyProtection="1">
      <alignment horizontal="center" vertical="center" wrapText="1"/>
      <protection/>
    </xf>
    <xf numFmtId="1" fontId="19" fillId="0" borderId="34" xfId="51" applyNumberFormat="1" applyFont="1" applyBorder="1" applyAlignment="1" applyProtection="1">
      <alignment horizontal="right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49" fontId="23" fillId="0" borderId="30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14" fontId="21" fillId="0" borderId="21" xfId="0" applyNumberFormat="1" applyFont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0" fontId="0" fillId="0" borderId="39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9" fontId="0" fillId="0" borderId="21" xfId="57" applyFont="1" applyBorder="1" applyAlignment="1" applyProtection="1">
      <alignment horizontal="center" vertical="center"/>
      <protection/>
    </xf>
    <xf numFmtId="9" fontId="0" fillId="0" borderId="11" xfId="57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49" fontId="23" fillId="25" borderId="10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19" fillId="25" borderId="4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49" fontId="33" fillId="25" borderId="10" xfId="51" applyNumberFormat="1" applyFont="1" applyFill="1" applyBorder="1" applyAlignment="1" applyProtection="1">
      <alignment horizontal="justify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Millares_Libro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571500</xdr:colOff>
      <xdr:row>4</xdr:row>
      <xdr:rowOff>381000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933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4"/>
  <sheetViews>
    <sheetView showGridLines="0" tabSelected="1" zoomScalePageLayoutView="0" workbookViewId="0" topLeftCell="Q23">
      <selection activeCell="V23" sqref="V2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40" customWidth="1"/>
    <col min="11" max="11" width="15.7109375" style="1" customWidth="1"/>
    <col min="12" max="12" width="16.57421875" style="1" customWidth="1"/>
    <col min="13" max="13" width="24.57421875" style="8" customWidth="1"/>
    <col min="14" max="14" width="20.7109375" style="8" customWidth="1"/>
    <col min="15" max="15" width="20.8515625" style="8" customWidth="1"/>
    <col min="16" max="16" width="21.140625" style="8" customWidth="1"/>
    <col min="17" max="17" width="23.140625" style="8" customWidth="1"/>
    <col min="18" max="18" width="24.7109375" style="1" customWidth="1"/>
    <col min="19" max="19" width="23.8515625" style="44" customWidth="1"/>
    <col min="20" max="20" width="22.140625" style="1" customWidth="1"/>
    <col min="21" max="21" width="24.7109375" style="1" customWidth="1"/>
    <col min="22" max="22" width="69.421875" style="1" customWidth="1"/>
    <col min="23" max="23" width="51.140625" style="1" customWidth="1"/>
    <col min="24" max="16384" width="11.421875" style="1" customWidth="1"/>
  </cols>
  <sheetData>
    <row r="1" spans="1:23" ht="33" customHeight="1">
      <c r="A1" s="119"/>
      <c r="B1" s="119"/>
      <c r="C1" s="119"/>
      <c r="D1" s="108" t="s">
        <v>15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20" t="s">
        <v>35</v>
      </c>
      <c r="U1" s="120"/>
      <c r="V1" s="120"/>
      <c r="W1" s="120"/>
    </row>
    <row r="2" spans="1:23" ht="38.25" customHeight="1">
      <c r="A2" s="119"/>
      <c r="B2" s="119"/>
      <c r="C2" s="119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7" t="s">
        <v>16</v>
      </c>
      <c r="U2" s="107"/>
      <c r="V2" s="107"/>
      <c r="W2" s="107"/>
    </row>
    <row r="3" spans="1:23" ht="19.5" customHeight="1">
      <c r="A3" s="119"/>
      <c r="B3" s="119"/>
      <c r="C3" s="119"/>
      <c r="D3" s="108" t="s">
        <v>17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7" t="s">
        <v>18</v>
      </c>
      <c r="U3" s="107"/>
      <c r="V3" s="107"/>
      <c r="W3" s="107" t="s">
        <v>19</v>
      </c>
    </row>
    <row r="4" spans="1:23" ht="19.5" customHeight="1">
      <c r="A4" s="119"/>
      <c r="B4" s="119"/>
      <c r="C4" s="119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7"/>
      <c r="U4" s="107"/>
      <c r="V4" s="107"/>
      <c r="W4" s="107"/>
    </row>
    <row r="5" spans="1:23" ht="48" customHeight="1">
      <c r="A5" s="119"/>
      <c r="B5" s="119"/>
      <c r="C5" s="119"/>
      <c r="D5" s="109" t="s">
        <v>40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2" t="s">
        <v>42</v>
      </c>
      <c r="U5" s="122"/>
      <c r="V5" s="122"/>
      <c r="W5" s="54">
        <v>44025</v>
      </c>
    </row>
    <row r="6" spans="1:23" ht="20.25" customHeight="1">
      <c r="A6" s="49"/>
      <c r="B6" s="2"/>
      <c r="C6" s="2"/>
      <c r="D6" s="2"/>
      <c r="E6" s="2"/>
      <c r="F6" s="2"/>
      <c r="G6" s="2"/>
      <c r="H6" s="2"/>
      <c r="I6" s="2"/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0"/>
    </row>
    <row r="7" spans="1:23" ht="20.25" customHeight="1">
      <c r="A7" s="51"/>
      <c r="B7" s="11"/>
      <c r="C7" s="11"/>
      <c r="D7" s="11"/>
      <c r="E7" s="11"/>
      <c r="F7" s="11"/>
      <c r="G7" s="52"/>
      <c r="H7" s="11"/>
      <c r="I7" s="12"/>
      <c r="J7" s="33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50"/>
    </row>
    <row r="8" spans="1:23" ht="16.5" customHeight="1">
      <c r="A8" s="51"/>
      <c r="B8" s="11"/>
      <c r="C8" s="11"/>
      <c r="D8" s="11"/>
      <c r="E8" s="11"/>
      <c r="F8" s="11"/>
      <c r="G8" s="52"/>
      <c r="H8" s="11"/>
      <c r="I8" s="13"/>
      <c r="J8" s="34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11"/>
      <c r="W8" s="50"/>
    </row>
    <row r="9" spans="1:23" ht="44.25" customHeight="1">
      <c r="A9" s="51"/>
      <c r="B9" s="11"/>
      <c r="C9" s="11"/>
      <c r="D9" s="11"/>
      <c r="E9" s="11"/>
      <c r="F9" s="11"/>
      <c r="G9" s="52"/>
      <c r="H9" s="11"/>
      <c r="I9" s="13"/>
      <c r="J9" s="34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11"/>
      <c r="W9" s="50"/>
    </row>
    <row r="10" spans="1:23" ht="9" customHeight="1" thickBot="1">
      <c r="A10" s="53"/>
      <c r="B10" s="16"/>
      <c r="C10" s="16"/>
      <c r="D10" s="16"/>
      <c r="E10" s="16"/>
      <c r="F10" s="16"/>
      <c r="G10" s="15"/>
      <c r="H10" s="16"/>
      <c r="I10" s="16"/>
      <c r="J10" s="35"/>
      <c r="K10" s="16"/>
      <c r="L10" s="16"/>
      <c r="M10" s="5"/>
      <c r="N10" s="5"/>
      <c r="O10" s="5"/>
      <c r="P10" s="5"/>
      <c r="Q10" s="5"/>
      <c r="R10" s="4"/>
      <c r="S10" s="41"/>
      <c r="T10" s="4"/>
      <c r="U10" s="4"/>
      <c r="V10" s="11"/>
      <c r="W10" s="50"/>
    </row>
    <row r="11" spans="1:23" ht="36" customHeight="1" thickBot="1">
      <c r="A11" s="77" t="s">
        <v>5</v>
      </c>
      <c r="B11" s="78"/>
      <c r="C11" s="78"/>
      <c r="D11" s="137" t="s">
        <v>63</v>
      </c>
      <c r="E11" s="138"/>
      <c r="F11" s="138"/>
      <c r="G11" s="139"/>
      <c r="H11" s="59" t="s">
        <v>2</v>
      </c>
      <c r="I11" s="60" t="s">
        <v>3</v>
      </c>
      <c r="J11" s="36"/>
      <c r="K11" s="130" t="s">
        <v>20</v>
      </c>
      <c r="L11" s="131"/>
      <c r="M11" s="110" t="s">
        <v>61</v>
      </c>
      <c r="N11" s="110"/>
      <c r="O11" s="110"/>
      <c r="P11" s="110"/>
      <c r="Q11" s="136" t="s">
        <v>53</v>
      </c>
      <c r="R11" s="136"/>
      <c r="S11" s="27"/>
      <c r="T11" s="27"/>
      <c r="U11" s="27"/>
      <c r="V11" s="27"/>
      <c r="W11" s="50"/>
    </row>
    <row r="12" spans="1:23" ht="32.25" customHeight="1">
      <c r="A12" s="87" t="s">
        <v>25</v>
      </c>
      <c r="B12" s="88"/>
      <c r="C12" s="89"/>
      <c r="D12" s="144" t="s">
        <v>44</v>
      </c>
      <c r="E12" s="145"/>
      <c r="F12" s="145"/>
      <c r="G12" s="146"/>
      <c r="H12" s="31" t="s">
        <v>4</v>
      </c>
      <c r="I12" s="57">
        <v>135585860.7017933</v>
      </c>
      <c r="J12" s="37"/>
      <c r="K12" s="132"/>
      <c r="L12" s="133"/>
      <c r="M12" s="61" t="s">
        <v>49</v>
      </c>
      <c r="N12" s="61" t="s">
        <v>50</v>
      </c>
      <c r="O12" s="61" t="s">
        <v>51</v>
      </c>
      <c r="P12" s="61" t="s">
        <v>52</v>
      </c>
      <c r="Q12" s="136"/>
      <c r="R12" s="136"/>
      <c r="S12" s="6"/>
      <c r="T12" s="6"/>
      <c r="U12" s="6"/>
      <c r="V12" s="6"/>
      <c r="W12" s="50"/>
    </row>
    <row r="13" spans="1:23" ht="32.25" customHeight="1">
      <c r="A13" s="90"/>
      <c r="B13" s="91"/>
      <c r="C13" s="92"/>
      <c r="D13" s="147"/>
      <c r="E13" s="148"/>
      <c r="F13" s="148"/>
      <c r="G13" s="149"/>
      <c r="H13" s="17" t="s">
        <v>6</v>
      </c>
      <c r="I13" s="76">
        <v>88000000</v>
      </c>
      <c r="J13" s="37"/>
      <c r="K13" s="134"/>
      <c r="L13" s="135"/>
      <c r="M13" s="14"/>
      <c r="N13" s="14" t="s">
        <v>46</v>
      </c>
      <c r="O13" s="14"/>
      <c r="P13" s="14"/>
      <c r="Q13" s="136"/>
      <c r="R13" s="136"/>
      <c r="S13" s="6"/>
      <c r="T13" s="6"/>
      <c r="U13" s="6"/>
      <c r="V13" s="6"/>
      <c r="W13" s="50"/>
    </row>
    <row r="14" spans="1:23" ht="16.5" customHeight="1">
      <c r="A14" s="79" t="s">
        <v>0</v>
      </c>
      <c r="B14" s="80"/>
      <c r="C14" s="80"/>
      <c r="D14" s="81" t="s">
        <v>45</v>
      </c>
      <c r="E14" s="81"/>
      <c r="F14" s="81"/>
      <c r="G14" s="81"/>
      <c r="H14" s="17" t="s">
        <v>8</v>
      </c>
      <c r="I14" s="29" t="s">
        <v>7</v>
      </c>
      <c r="J14" s="38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50"/>
    </row>
    <row r="15" spans="1:23" ht="16.5" customHeight="1">
      <c r="A15" s="79"/>
      <c r="B15" s="80"/>
      <c r="C15" s="80"/>
      <c r="D15" s="81"/>
      <c r="E15" s="81"/>
      <c r="F15" s="81"/>
      <c r="G15" s="81"/>
      <c r="H15" s="17" t="s">
        <v>9</v>
      </c>
      <c r="I15" s="29" t="s">
        <v>7</v>
      </c>
      <c r="J15" s="38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50"/>
    </row>
    <row r="16" spans="1:23" ht="16.5" customHeight="1">
      <c r="A16" s="79"/>
      <c r="B16" s="80"/>
      <c r="C16" s="80"/>
      <c r="D16" s="81"/>
      <c r="E16" s="81"/>
      <c r="F16" s="81"/>
      <c r="G16" s="81"/>
      <c r="H16" s="17" t="s">
        <v>10</v>
      </c>
      <c r="I16" s="29" t="s">
        <v>7</v>
      </c>
      <c r="J16" s="38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50"/>
    </row>
    <row r="17" spans="1:23" ht="16.5" customHeight="1">
      <c r="A17" s="79" t="s">
        <v>26</v>
      </c>
      <c r="B17" s="80"/>
      <c r="C17" s="80"/>
      <c r="D17" s="82"/>
      <c r="E17" s="82"/>
      <c r="F17" s="82"/>
      <c r="G17" s="82"/>
      <c r="H17" s="17" t="s">
        <v>27</v>
      </c>
      <c r="I17" s="29" t="s">
        <v>7</v>
      </c>
      <c r="J17" s="38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50"/>
    </row>
    <row r="18" spans="1:23" ht="16.5" customHeight="1">
      <c r="A18" s="79"/>
      <c r="B18" s="80"/>
      <c r="C18" s="80"/>
      <c r="D18" s="82"/>
      <c r="E18" s="82"/>
      <c r="F18" s="82"/>
      <c r="G18" s="82"/>
      <c r="H18" s="17" t="s">
        <v>28</v>
      </c>
      <c r="I18" s="29" t="s">
        <v>7</v>
      </c>
      <c r="J18" s="38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50"/>
    </row>
    <row r="19" spans="1:23" ht="16.5" customHeight="1" thickBot="1">
      <c r="A19" s="153"/>
      <c r="B19" s="154"/>
      <c r="C19" s="154"/>
      <c r="D19" s="83"/>
      <c r="E19" s="83"/>
      <c r="F19" s="83"/>
      <c r="G19" s="83"/>
      <c r="H19" s="30" t="s">
        <v>1</v>
      </c>
      <c r="I19" s="58">
        <f>SUM(I12:I18)</f>
        <v>223585860.7017933</v>
      </c>
      <c r="J19" s="38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50"/>
    </row>
    <row r="20" spans="1:23" ht="30.75" customHeight="1">
      <c r="A20" s="155" t="s">
        <v>41</v>
      </c>
      <c r="B20" s="105" t="s">
        <v>43</v>
      </c>
      <c r="C20" s="105"/>
      <c r="D20" s="105"/>
      <c r="E20" s="105"/>
      <c r="F20" s="105"/>
      <c r="G20" s="95" t="s">
        <v>34</v>
      </c>
      <c r="H20" s="97" t="s">
        <v>54</v>
      </c>
      <c r="I20" s="98"/>
      <c r="J20" s="114" t="s">
        <v>55</v>
      </c>
      <c r="K20" s="151" t="s">
        <v>33</v>
      </c>
      <c r="L20" s="151"/>
      <c r="M20" s="94" t="s">
        <v>56</v>
      </c>
      <c r="N20" s="94"/>
      <c r="O20" s="94" t="s">
        <v>57</v>
      </c>
      <c r="P20" s="94"/>
      <c r="Q20" s="103" t="s">
        <v>22</v>
      </c>
      <c r="R20" s="84" t="s">
        <v>23</v>
      </c>
      <c r="S20" s="129" t="s">
        <v>24</v>
      </c>
      <c r="T20" s="84" t="s">
        <v>37</v>
      </c>
      <c r="U20" s="129" t="s">
        <v>38</v>
      </c>
      <c r="V20" s="102" t="s">
        <v>31</v>
      </c>
      <c r="W20" s="127" t="s">
        <v>39</v>
      </c>
    </row>
    <row r="21" spans="1:23" ht="12.75" customHeight="1">
      <c r="A21" s="110"/>
      <c r="B21" s="151"/>
      <c r="C21" s="151"/>
      <c r="D21" s="151"/>
      <c r="E21" s="151"/>
      <c r="F21" s="151"/>
      <c r="G21" s="96"/>
      <c r="H21" s="97"/>
      <c r="I21" s="98"/>
      <c r="J21" s="114"/>
      <c r="K21" s="151"/>
      <c r="L21" s="151"/>
      <c r="M21" s="150" t="s">
        <v>21</v>
      </c>
      <c r="N21" s="121" t="s">
        <v>14</v>
      </c>
      <c r="O21" s="118" t="s">
        <v>21</v>
      </c>
      <c r="P21" s="93" t="s">
        <v>14</v>
      </c>
      <c r="Q21" s="104"/>
      <c r="R21" s="84"/>
      <c r="S21" s="129"/>
      <c r="T21" s="84"/>
      <c r="U21" s="129"/>
      <c r="V21" s="102"/>
      <c r="W21" s="128"/>
    </row>
    <row r="22" spans="1:23" ht="28.5" customHeight="1">
      <c r="A22" s="110"/>
      <c r="B22" s="151"/>
      <c r="C22" s="151"/>
      <c r="D22" s="151"/>
      <c r="E22" s="151"/>
      <c r="F22" s="151"/>
      <c r="G22" s="96"/>
      <c r="H22" s="99"/>
      <c r="I22" s="100"/>
      <c r="J22" s="114"/>
      <c r="K22" s="151"/>
      <c r="L22" s="151"/>
      <c r="M22" s="150"/>
      <c r="N22" s="121"/>
      <c r="O22" s="118"/>
      <c r="P22" s="93"/>
      <c r="Q22" s="105"/>
      <c r="R22" s="84"/>
      <c r="S22" s="129"/>
      <c r="T22" s="84"/>
      <c r="U22" s="129"/>
      <c r="V22" s="102"/>
      <c r="W22" s="128"/>
    </row>
    <row r="23" spans="1:23" ht="409.5" customHeight="1">
      <c r="A23" s="20">
        <v>1</v>
      </c>
      <c r="B23" s="140" t="s">
        <v>58</v>
      </c>
      <c r="C23" s="152"/>
      <c r="D23" s="152"/>
      <c r="E23" s="152"/>
      <c r="F23" s="141"/>
      <c r="G23" s="55" t="s">
        <v>59</v>
      </c>
      <c r="H23" s="142">
        <v>0.25</v>
      </c>
      <c r="I23" s="143"/>
      <c r="J23" s="67">
        <v>0.25</v>
      </c>
      <c r="K23" s="140" t="s">
        <v>60</v>
      </c>
      <c r="L23" s="141"/>
      <c r="M23" s="74">
        <v>0.1</v>
      </c>
      <c r="N23" s="56">
        <f>+M23/H23</f>
        <v>0.4</v>
      </c>
      <c r="O23" s="75">
        <f>M23</f>
        <v>0.1</v>
      </c>
      <c r="P23" s="56">
        <f>+O23/J23</f>
        <v>0.4</v>
      </c>
      <c r="Q23" s="69">
        <f>135585860.701793+88000000</f>
        <v>223585860.701793</v>
      </c>
      <c r="R23" s="70">
        <v>90093537</v>
      </c>
      <c r="S23" s="71">
        <f>+R23/Q23</f>
        <v>0.40294827551802126</v>
      </c>
      <c r="T23" s="72">
        <v>23422978</v>
      </c>
      <c r="U23" s="71">
        <f>T23/R23</f>
        <v>0.25998510858775586</v>
      </c>
      <c r="V23" s="156" t="s">
        <v>66</v>
      </c>
      <c r="W23" s="64" t="s">
        <v>62</v>
      </c>
    </row>
    <row r="24" spans="1:21" s="21" customFormat="1" ht="24.75" customHeight="1">
      <c r="A24" s="125" t="s">
        <v>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73"/>
      <c r="O24" s="73"/>
      <c r="P24" s="73"/>
      <c r="Q24" s="62">
        <f>Q23</f>
        <v>223585860.701793</v>
      </c>
      <c r="R24" s="62">
        <f>R23</f>
        <v>90093537</v>
      </c>
      <c r="S24" s="65">
        <f>R24/Q24</f>
        <v>0.40294827551802126</v>
      </c>
      <c r="T24" s="63">
        <f>+T23</f>
        <v>23422978</v>
      </c>
      <c r="U24" s="66">
        <f>+T24/R24</f>
        <v>0.25998510858775586</v>
      </c>
    </row>
    <row r="25" spans="2:19" s="21" customFormat="1" ht="30.75" customHeight="1" thickBot="1">
      <c r="B25" s="85" t="s">
        <v>30</v>
      </c>
      <c r="C25" s="86"/>
      <c r="D25" s="22">
        <v>1</v>
      </c>
      <c r="F25" s="23" t="s">
        <v>29</v>
      </c>
      <c r="G25" s="48">
        <v>44314</v>
      </c>
      <c r="H25" s="28"/>
      <c r="J25" s="39"/>
      <c r="M25" s="26"/>
      <c r="N25" s="68">
        <f>N23</f>
        <v>0.4</v>
      </c>
      <c r="O25" s="24"/>
      <c r="P25" s="68">
        <f>AVERAGE(P23:P23)</f>
        <v>0.4</v>
      </c>
      <c r="Q25" s="115"/>
      <c r="R25" s="116"/>
      <c r="S25" s="42"/>
    </row>
    <row r="26" spans="18:19" ht="12.75">
      <c r="R26" s="9"/>
      <c r="S26" s="43"/>
    </row>
    <row r="27" spans="18:19" ht="12.75">
      <c r="R27" s="9"/>
      <c r="S27" s="43"/>
    </row>
    <row r="28" spans="2:22" s="11" customFormat="1" ht="21.75" customHeight="1">
      <c r="B28" s="10"/>
      <c r="C28" s="101" t="s">
        <v>32</v>
      </c>
      <c r="D28" s="101"/>
      <c r="E28" s="101"/>
      <c r="F28" s="101"/>
      <c r="G28" s="101"/>
      <c r="H28" s="111" t="s">
        <v>36</v>
      </c>
      <c r="I28" s="112"/>
      <c r="J28" s="112"/>
      <c r="K28" s="112"/>
      <c r="L28" s="113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1" customFormat="1" ht="29.25" customHeight="1">
      <c r="A29" s="123" t="s">
        <v>11</v>
      </c>
      <c r="B29" s="124"/>
      <c r="C29" s="101" t="s">
        <v>64</v>
      </c>
      <c r="D29" s="101"/>
      <c r="E29" s="101"/>
      <c r="F29" s="101"/>
      <c r="G29" s="101"/>
      <c r="H29" s="111" t="s">
        <v>47</v>
      </c>
      <c r="I29" s="112"/>
      <c r="J29" s="112"/>
      <c r="K29" s="112"/>
      <c r="L29" s="113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3" ht="37.5" customHeight="1">
      <c r="A30" s="123" t="s">
        <v>12</v>
      </c>
      <c r="B30" s="123"/>
      <c r="C30" s="101" t="s">
        <v>65</v>
      </c>
      <c r="D30" s="101"/>
      <c r="E30" s="101"/>
      <c r="F30" s="101"/>
      <c r="G30" s="101"/>
      <c r="H30" s="111" t="s">
        <v>48</v>
      </c>
      <c r="I30" s="112"/>
      <c r="J30" s="112"/>
      <c r="K30" s="112"/>
      <c r="L30" s="113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"/>
    </row>
    <row r="31" spans="1:23" ht="29.25" customHeight="1">
      <c r="A31" s="123" t="s">
        <v>13</v>
      </c>
      <c r="B31" s="123"/>
      <c r="C31" s="106">
        <v>44391</v>
      </c>
      <c r="D31" s="106"/>
      <c r="E31" s="106"/>
      <c r="F31" s="106"/>
      <c r="G31" s="106"/>
      <c r="H31" s="126">
        <f>+C31</f>
        <v>44391</v>
      </c>
      <c r="I31" s="112"/>
      <c r="J31" s="112"/>
      <c r="K31" s="112"/>
      <c r="L31" s="113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"/>
    </row>
    <row r="32" spans="8:23" ht="12.75">
      <c r="H32" s="11"/>
      <c r="I32" s="11"/>
      <c r="J32" s="45"/>
      <c r="K32" s="11"/>
      <c r="L32" s="11"/>
      <c r="M32" s="46"/>
      <c r="N32" s="46"/>
      <c r="O32" s="46"/>
      <c r="P32" s="46"/>
      <c r="Q32" s="46"/>
      <c r="R32" s="11"/>
      <c r="S32" s="47"/>
      <c r="T32" s="11"/>
      <c r="U32" s="11"/>
      <c r="V32" s="11"/>
      <c r="W32" s="11"/>
    </row>
    <row r="44" ht="12.75">
      <c r="K44" s="25"/>
    </row>
  </sheetData>
  <sheetProtection/>
  <mergeCells count="60">
    <mergeCell ref="D11:G11"/>
    <mergeCell ref="K23:L23"/>
    <mergeCell ref="H23:I23"/>
    <mergeCell ref="D12:G13"/>
    <mergeCell ref="M21:M22"/>
    <mergeCell ref="K20:L22"/>
    <mergeCell ref="B23:F23"/>
    <mergeCell ref="A17:C19"/>
    <mergeCell ref="A20:A22"/>
    <mergeCell ref="B20:F22"/>
    <mergeCell ref="W20:W22"/>
    <mergeCell ref="U20:U22"/>
    <mergeCell ref="K11:L13"/>
    <mergeCell ref="Q11:R13"/>
    <mergeCell ref="R20:R22"/>
    <mergeCell ref="S20:S22"/>
    <mergeCell ref="A29:B29"/>
    <mergeCell ref="A24:M24"/>
    <mergeCell ref="M29:V29"/>
    <mergeCell ref="H31:L31"/>
    <mergeCell ref="C28:G28"/>
    <mergeCell ref="A31:B31"/>
    <mergeCell ref="A30:B30"/>
    <mergeCell ref="M31:V31"/>
    <mergeCell ref="A1:C5"/>
    <mergeCell ref="T1:W1"/>
    <mergeCell ref="C29:G29"/>
    <mergeCell ref="H28:L28"/>
    <mergeCell ref="H29:L29"/>
    <mergeCell ref="M28:V28"/>
    <mergeCell ref="N21:N22"/>
    <mergeCell ref="T2:W2"/>
    <mergeCell ref="T3:V4"/>
    <mergeCell ref="T5:V5"/>
    <mergeCell ref="W3:W4"/>
    <mergeCell ref="D1:S2"/>
    <mergeCell ref="D3:S4"/>
    <mergeCell ref="D5:S5"/>
    <mergeCell ref="M11:P11"/>
    <mergeCell ref="H30:L30"/>
    <mergeCell ref="J20:J22"/>
    <mergeCell ref="Q25:R25"/>
    <mergeCell ref="M30:V30"/>
    <mergeCell ref="O21:O22"/>
    <mergeCell ref="G20:G22"/>
    <mergeCell ref="H20:I22"/>
    <mergeCell ref="C30:G30"/>
    <mergeCell ref="V20:V22"/>
    <mergeCell ref="Q20:Q22"/>
    <mergeCell ref="C31:G31"/>
    <mergeCell ref="A11:C11"/>
    <mergeCell ref="A14:C16"/>
    <mergeCell ref="D14:G16"/>
    <mergeCell ref="D17:G19"/>
    <mergeCell ref="T20:T22"/>
    <mergeCell ref="B25:C25"/>
    <mergeCell ref="A12:C13"/>
    <mergeCell ref="P21:P22"/>
    <mergeCell ref="M20:N20"/>
    <mergeCell ref="O20:P20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LILIDU</cp:lastModifiedBy>
  <cp:lastPrinted>2017-09-19T13:50:20Z</cp:lastPrinted>
  <dcterms:created xsi:type="dcterms:W3CDTF">2009-04-01T16:45:05Z</dcterms:created>
  <dcterms:modified xsi:type="dcterms:W3CDTF">2021-07-15T17:33:08Z</dcterms:modified>
  <cp:category/>
  <cp:version/>
  <cp:contentType/>
  <cp:contentStatus/>
</cp:coreProperties>
</file>