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SEÑO GRAFICO\CORPOBOYACÁ\MONITOREOS CORPOBOYACÁ\PUBLICACIÓN WEB\1_Fuentes Abastecedoras\"/>
    </mc:Choice>
  </mc:AlternateContent>
  <xr:revisionPtr revIDLastSave="0" documentId="13_ncr:1_{8CBF305D-99BE-47D0-A3E2-F2C1B31DD002}" xr6:coauthVersionLast="45" xr6:coauthVersionMax="47" xr10:uidLastSave="{00000000-0000-0000-0000-000000000000}"/>
  <bookViews>
    <workbookView xWindow="-120" yWindow="480" windowWidth="20730" windowHeight="11160" xr2:uid="{5E4DF951-FB1D-4789-AE77-59EA42851C3A}"/>
  </bookViews>
  <sheets>
    <sheet name="RESULTADOS" sheetId="1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13" l="1"/>
  <c r="N40" i="13"/>
  <c r="M40" i="13"/>
  <c r="L40" i="13"/>
  <c r="K40" i="13"/>
  <c r="J40" i="13"/>
  <c r="I40" i="13"/>
  <c r="H40" i="13"/>
  <c r="G40" i="13"/>
  <c r="F40" i="13"/>
  <c r="E40" i="13"/>
  <c r="N20" i="13"/>
  <c r="K20" i="13"/>
  <c r="J20" i="13"/>
  <c r="I20" i="13"/>
  <c r="H20" i="13"/>
  <c r="O16" i="13"/>
  <c r="N16" i="13"/>
  <c r="M16" i="13"/>
  <c r="L16" i="13"/>
  <c r="K16" i="13"/>
  <c r="J16" i="13"/>
  <c r="I16" i="13"/>
  <c r="H16" i="13"/>
  <c r="G16" i="13"/>
  <c r="F16" i="13"/>
  <c r="E16" i="13"/>
</calcChain>
</file>

<file path=xl/sharedStrings.xml><?xml version="1.0" encoding="utf-8"?>
<sst xmlns="http://schemas.openxmlformats.org/spreadsheetml/2006/main" count="312" uniqueCount="152">
  <si>
    <t>SATIVANORTE</t>
  </si>
  <si>
    <t>TÉCNICA DE ANÁLISIS</t>
  </si>
  <si>
    <t>1 - ALCALINIDAD TOTAL</t>
  </si>
  <si>
    <t>Volumétrico</t>
  </si>
  <si>
    <t> mg/L CaCO3</t>
  </si>
  <si>
    <t>2 - CALCIO TOTAL</t>
  </si>
  <si>
    <t>Digestión microondas y espectrometría de A. A. en llama directa Aire - Acetileno</t>
  </si>
  <si>
    <t> mg Ca/L</t>
  </si>
  <si>
    <t>3 - CLORUROS</t>
  </si>
  <si>
    <t>Argentométrico</t>
  </si>
  <si>
    <t>&lt;2,0</t>
  </si>
  <si>
    <t> mg Cl-/L</t>
  </si>
  <si>
    <t>4 - COLIFORMES TOTALES</t>
  </si>
  <si>
    <t>Sustrato enzimático – Multicelda</t>
  </si>
  <si>
    <t> NMP/100 mL</t>
  </si>
  <si>
    <t>5 - COLOR APARENTE</t>
  </si>
  <si>
    <t>Comparación visual</t>
  </si>
  <si>
    <t>&lt;5</t>
  </si>
  <si>
    <t> UPC</t>
  </si>
  <si>
    <t>6 - D.Q.O.</t>
  </si>
  <si>
    <t>Reflujo abierto y titulación</t>
  </si>
  <si>
    <t> mg/L O2</t>
  </si>
  <si>
    <t>7 - DUREZA TOTAL</t>
  </si>
  <si>
    <t>8 - E. COLI</t>
  </si>
  <si>
    <t>Sustrato enzimático - Multicelda</t>
  </si>
  <si>
    <t>&lt;1</t>
  </si>
  <si>
    <t>9 - FÓSFORO REACTIVO TOTAL (LEÍDO COMO ORTOFOSFATO)</t>
  </si>
  <si>
    <t>Colorimétrico (Cloruro estannoso)</t>
  </si>
  <si>
    <t> mg P/L</t>
  </si>
  <si>
    <t>10 - HIERRO TOTAL</t>
  </si>
  <si>
    <t>&lt;0,10</t>
  </si>
  <si>
    <t> mg Fe/L</t>
  </si>
  <si>
    <t>11 - IN SITU CAUDAL</t>
  </si>
  <si>
    <t>Área-Velocidad</t>
  </si>
  <si>
    <t> L/s</t>
  </si>
  <si>
    <t>12 - IN SITU CLORO RESIDUAL COMBINADO</t>
  </si>
  <si>
    <t> mg/L Cl2</t>
  </si>
  <si>
    <t>13 - IN SITU CLORO RESIDUAL LIBRE</t>
  </si>
  <si>
    <t>&lt;0,30</t>
  </si>
  <si>
    <t>14 - IN SITU CONDUCTIVIDAD</t>
  </si>
  <si>
    <t>Electrometría</t>
  </si>
  <si>
    <t> µS/cm a 25°C</t>
  </si>
  <si>
    <t>15 - IN SITU IRIDISCENCIA</t>
  </si>
  <si>
    <t>-</t>
  </si>
  <si>
    <t>Ausente</t>
  </si>
  <si>
    <t>16 - IN SITU MATERIAL FLOTANTE</t>
  </si>
  <si>
    <t>--</t>
  </si>
  <si>
    <t>17 - IN SITU OLOR</t>
  </si>
  <si>
    <t>18 - IN SITU OXIGENO DISUELTO</t>
  </si>
  <si>
    <t>Electrodo de membrana</t>
  </si>
  <si>
    <t>19 - IN SITU PH</t>
  </si>
  <si>
    <t>Electrométrico</t>
  </si>
  <si>
    <t> Unidades de pH</t>
  </si>
  <si>
    <t>20 - IN SITU PORCENTAJE DE SATURACION DE OXIGENO</t>
  </si>
  <si>
    <t> %</t>
  </si>
  <si>
    <t>21 - IN SITU SÓLIDOS SEDIMENTABLES</t>
  </si>
  <si>
    <t>Volumétrico - Cono Imhoff</t>
  </si>
  <si>
    <t>&lt;0,1</t>
  </si>
  <si>
    <t> mL/L</t>
  </si>
  <si>
    <t>22 - IN SITU TEMPERATURA</t>
  </si>
  <si>
    <t>Termométrico</t>
  </si>
  <si>
    <t> °C</t>
  </si>
  <si>
    <t>23 - MAGNESIO TOTAL</t>
  </si>
  <si>
    <t> mg Mg/L</t>
  </si>
  <si>
    <t>24 - NITRATOS</t>
  </si>
  <si>
    <t>Espectrofotometría</t>
  </si>
  <si>
    <t> mg N/L</t>
  </si>
  <si>
    <t>25 - NITRITOS</t>
  </si>
  <si>
    <t>Colorimétrico</t>
  </si>
  <si>
    <t>&lt;0,007</t>
  </si>
  <si>
    <t>26 - SULFATOS</t>
  </si>
  <si>
    <t>Turbidimétrico</t>
  </si>
  <si>
    <t>&lt;10,0</t>
  </si>
  <si>
    <t> mg/L SO4</t>
  </si>
  <si>
    <t>27 - TURBIEDAD</t>
  </si>
  <si>
    <t>Nefelométrico</t>
  </si>
  <si>
    <t> NTU</t>
  </si>
  <si>
    <t>&lt;0,03</t>
  </si>
  <si>
    <t>11, 0</t>
  </si>
  <si>
    <t>PANQUEBA</t>
  </si>
  <si>
    <t>CHISCAS</t>
  </si>
  <si>
    <t>Presente</t>
  </si>
  <si>
    <t>TIPACOQUE</t>
  </si>
  <si>
    <t>SUSACON</t>
  </si>
  <si>
    <t>17,21-17,88</t>
  </si>
  <si>
    <t>6,30-6,93</t>
  </si>
  <si>
    <t>7,34-7,40</t>
  </si>
  <si>
    <t>83,5-86,2</t>
  </si>
  <si>
    <t>13,2-13,6</t>
  </si>
  <si>
    <t xml:space="preserve">  REPÚBLICA DE COLOMBIA
CORPORACIÓN AUTÓNOMA REGIONAL DE BOYACÁ – CORPOBOYACÁ
SECRETARIA GENERAL Y JURIDICA
CONTRATO CDS-2020-426, DICIEMBRE DE 2020  
</t>
  </si>
  <si>
    <t>CUENCA</t>
  </si>
  <si>
    <t>NACIMIENTO EL ROBLAL 1</t>
  </si>
  <si>
    <t>NACIMIENTO EL ROBLAL 2</t>
  </si>
  <si>
    <t>NACIMIENTO EL ROBLAL 3</t>
  </si>
  <si>
    <t>NACIMIENTO EL ROBLAL 4</t>
  </si>
  <si>
    <t>RÍO SUSACON O JABONERA</t>
  </si>
  <si>
    <t>QUEBRADA COLORADA</t>
  </si>
  <si>
    <t xml:space="preserve"> QUEBRADA EL VERDE</t>
  </si>
  <si>
    <t>NACIMIENTO LAS PALMAS</t>
  </si>
  <si>
    <t>NACIMIENTO LITARGON</t>
  </si>
  <si>
    <t>QUEBRADA `` EL BATAN, AGUA EL RAIZAL, O VALERO`</t>
  </si>
  <si>
    <t>NACIMIENTO LOS BORRACHEROS</t>
  </si>
  <si>
    <t>MUNICIPIO</t>
  </si>
  <si>
    <t>SAN MATEO</t>
  </si>
  <si>
    <t>EL ESPINO</t>
  </si>
  <si>
    <t>VEREDA</t>
  </si>
  <si>
    <t>NÚMERO DE MUESTRA</t>
  </si>
  <si>
    <t>PUNTO DE MUESTREO</t>
  </si>
  <si>
    <t>COORDENADAS GEOGRÁFICAS</t>
  </si>
  <si>
    <t>LATITUD</t>
  </si>
  <si>
    <t xml:space="preserve"> 06°08'01,00" </t>
  </si>
  <si>
    <t xml:space="preserve"> 6º08'01,09"</t>
  </si>
  <si>
    <t xml:space="preserve"> 06°08'03,80" </t>
  </si>
  <si>
    <t xml:space="preserve"> 06°08'06,60" </t>
  </si>
  <si>
    <t xml:space="preserve"> 06°11'35,20" </t>
  </si>
  <si>
    <t xml:space="preserve"> 06°24'46,50" </t>
  </si>
  <si>
    <t xml:space="preserve"> 06°24'45,60" </t>
  </si>
  <si>
    <t xml:space="preserve"> 06°23'29,40" </t>
  </si>
  <si>
    <t xml:space="preserve"> 06°33'55,30" </t>
  </si>
  <si>
    <t xml:space="preserve"> 06°30'00,70" </t>
  </si>
  <si>
    <t xml:space="preserve"> 06°27'31,40" </t>
  </si>
  <si>
    <t>LONGITUD</t>
  </si>
  <si>
    <t>72°43'48,60"</t>
  </si>
  <si>
    <t>72º43'48,9"</t>
  </si>
  <si>
    <t>72°43'50,10"</t>
  </si>
  <si>
    <t>72°43'52,10"</t>
  </si>
  <si>
    <t>72°42'54,90"</t>
  </si>
  <si>
    <t>72°42'14,00"</t>
  </si>
  <si>
    <t>72°43'23,40"</t>
  </si>
  <si>
    <t>72°31'32,80"</t>
  </si>
  <si>
    <t>72°30'29,50"</t>
  </si>
  <si>
    <t>72°26'51,50"</t>
  </si>
  <si>
    <t>72°25'40,20"</t>
  </si>
  <si>
    <t>CAUDAL MEDIDO</t>
  </si>
  <si>
    <t>MÉTODO DE AFORO</t>
  </si>
  <si>
    <t>Área/Velocidad (Molinete)</t>
  </si>
  <si>
    <t>EQUIPO</t>
  </si>
  <si>
    <t>ANQ-1332</t>
  </si>
  <si>
    <t>ANQ-EXT-008</t>
  </si>
  <si>
    <t>PARÁMETRO</t>
  </si>
  <si>
    <t>UNIDADES</t>
  </si>
  <si>
    <t>Ausente/Presente</t>
  </si>
  <si>
    <t>Cálculo</t>
  </si>
  <si>
    <t>JTU</t>
  </si>
  <si>
    <t>Área/Velocidad (Tubería)</t>
  </si>
  <si>
    <t>BATAN</t>
  </si>
  <si>
    <t>GUANTIVA</t>
  </si>
  <si>
    <t>PALMAR</t>
  </si>
  <si>
    <t>ALFARO</t>
  </si>
  <si>
    <t>CENTRO</t>
  </si>
  <si>
    <t>LLANO LARGO</t>
  </si>
  <si>
    <t>EL JORDAN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</si>
</sst>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20"/>
      <color theme="1"/>
      <name val="Arial"/>
      <family val="2"/>
    </font>
    <font>
      <b/>
      <sz val="8"/>
      <color rgb="FFFFFFFF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222A35"/>
        <bgColor indexed="64"/>
      </patternFill>
    </fill>
    <fill>
      <patternFill patternType="solid">
        <fgColor rgb="FF323E4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0" applyFont="1"/>
    <xf numFmtId="0" fontId="8" fillId="0" borderId="9" xfId="0" applyFont="1" applyBorder="1" applyAlignment="1">
      <alignment horizontal="center" vertical="center" wrapText="1"/>
    </xf>
    <xf numFmtId="0" fontId="8" fillId="0" borderId="0" xfId="0" applyFont="1"/>
    <xf numFmtId="0" fontId="9" fillId="0" borderId="8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1" xfId="0" quotePrefix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251113</xdr:colOff>
      <xdr:row>0</xdr:row>
      <xdr:rowOff>51955</xdr:rowOff>
    </xdr:from>
    <xdr:to>
      <xdr:col>1</xdr:col>
      <xdr:colOff>1965613</xdr:colOff>
      <xdr:row>0</xdr:row>
      <xdr:rowOff>1657555</xdr:rowOff>
    </xdr:to>
    <xdr:pic>
      <xdr:nvPicPr>
        <xdr:cNvPr id="2" name="Imagen 1" descr="SOBRE EL PLAN DE MANEJO DE AGUAS RESIDUALES - CABOS Y PUNTAS">
          <a:extLst>
            <a:ext uri="{FF2B5EF4-FFF2-40B4-BE49-F238E27FC236}">
              <a16:creationId xmlns:a16="http://schemas.microsoft.com/office/drawing/2014/main" id="{3D070232-26C5-45A7-B8B3-00B30455514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138" y="51955"/>
          <a:ext cx="1714500" cy="1605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789709</xdr:colOff>
      <xdr:row>0</xdr:row>
      <xdr:rowOff>0</xdr:rowOff>
    </xdr:from>
    <xdr:to>
      <xdr:col>13</xdr:col>
      <xdr:colOff>1418359</xdr:colOff>
      <xdr:row>0</xdr:row>
      <xdr:rowOff>1605600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D7073AD-EC9E-441E-BF42-4BA7999ABD51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26" r="14672"/>
        <a:stretch/>
      </xdr:blipFill>
      <xdr:spPr bwMode="auto">
        <a:xfrm>
          <a:off x="16829809" y="0"/>
          <a:ext cx="1895475" cy="1605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8CCA9-0F0B-48C4-8178-00321FDA1014}">
  <dimension ref="B1:O40"/>
  <sheetViews>
    <sheetView tabSelected="1" workbookViewId="0">
      <selection activeCell="M7" sqref="M7"/>
    </sheetView>
  </sheetViews>
  <sheetFormatPr baseColWidth="10" defaultRowHeight="15" x14ac:dyDescent="0.25"/>
  <cols>
    <col min="1" max="1" width="3" customWidth="1"/>
    <col min="2" max="2" width="47.85546875" customWidth="1"/>
    <col min="3" max="3" width="57.42578125" customWidth="1"/>
    <col min="4" max="4" width="13.42578125" bestFit="1" customWidth="1"/>
    <col min="5" max="6" width="13.42578125" customWidth="1"/>
    <col min="7" max="7" width="18.5703125" bestFit="1" customWidth="1"/>
    <col min="8" max="8" width="13.42578125" customWidth="1"/>
    <col min="9" max="13" width="19" bestFit="1" customWidth="1"/>
    <col min="14" max="14" width="22.85546875" bestFit="1" customWidth="1"/>
    <col min="15" max="15" width="19" bestFit="1" customWidth="1"/>
    <col min="19" max="19" width="12.140625" customWidth="1"/>
  </cols>
  <sheetData>
    <row r="1" spans="2:15" s="3" customFormat="1" ht="132" customHeight="1" thickBot="1" x14ac:dyDescent="0.25">
      <c r="B1" s="6"/>
      <c r="C1" s="36" t="s">
        <v>89</v>
      </c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2:15" s="10" customFormat="1" ht="22.5" customHeight="1" thickBot="1" x14ac:dyDescent="0.25">
      <c r="B2" s="25" t="s">
        <v>90</v>
      </c>
      <c r="C2" s="26"/>
      <c r="D2" s="26"/>
      <c r="E2" s="7" t="s">
        <v>91</v>
      </c>
      <c r="F2" s="7" t="s">
        <v>92</v>
      </c>
      <c r="G2" s="7" t="s">
        <v>93</v>
      </c>
      <c r="H2" s="8" t="s">
        <v>94</v>
      </c>
      <c r="I2" s="9" t="s">
        <v>95</v>
      </c>
      <c r="J2" s="9" t="s">
        <v>96</v>
      </c>
      <c r="K2" s="9" t="s">
        <v>97</v>
      </c>
      <c r="L2" s="9" t="s">
        <v>98</v>
      </c>
      <c r="M2" s="9" t="s">
        <v>99</v>
      </c>
      <c r="N2" s="9" t="s">
        <v>100</v>
      </c>
      <c r="O2" s="9" t="s">
        <v>101</v>
      </c>
    </row>
    <row r="3" spans="2:15" s="12" customFormat="1" ht="22.5" customHeight="1" thickBot="1" x14ac:dyDescent="0.3">
      <c r="B3" s="25" t="s">
        <v>102</v>
      </c>
      <c r="C3" s="26"/>
      <c r="D3" s="26"/>
      <c r="E3" s="37" t="s">
        <v>0</v>
      </c>
      <c r="F3" s="38"/>
      <c r="G3" s="38"/>
      <c r="H3" s="39"/>
      <c r="I3" s="11" t="s">
        <v>83</v>
      </c>
      <c r="J3" s="37" t="s">
        <v>82</v>
      </c>
      <c r="K3" s="40"/>
      <c r="L3" s="11" t="s">
        <v>103</v>
      </c>
      <c r="M3" s="11" t="s">
        <v>80</v>
      </c>
      <c r="N3" s="11" t="s">
        <v>104</v>
      </c>
      <c r="O3" s="11" t="s">
        <v>79</v>
      </c>
    </row>
    <row r="4" spans="2:15" s="12" customFormat="1" ht="22.5" customHeight="1" thickBot="1" x14ac:dyDescent="0.3">
      <c r="B4" s="25" t="s">
        <v>105</v>
      </c>
      <c r="C4" s="26"/>
      <c r="D4" s="26"/>
      <c r="E4" s="11" t="s">
        <v>145</v>
      </c>
      <c r="F4" s="11" t="s">
        <v>145</v>
      </c>
      <c r="G4" s="11" t="s">
        <v>145</v>
      </c>
      <c r="H4" s="11" t="s">
        <v>145</v>
      </c>
      <c r="I4" s="11" t="s">
        <v>146</v>
      </c>
      <c r="J4" s="11" t="s">
        <v>147</v>
      </c>
      <c r="K4" s="11" t="s">
        <v>147</v>
      </c>
      <c r="L4" s="11" t="s">
        <v>148</v>
      </c>
      <c r="M4" s="11" t="s">
        <v>149</v>
      </c>
      <c r="N4" s="11" t="s">
        <v>150</v>
      </c>
      <c r="O4" s="11" t="s">
        <v>151</v>
      </c>
    </row>
    <row r="5" spans="2:15" s="3" customFormat="1" ht="22.5" customHeight="1" thickBot="1" x14ac:dyDescent="0.25">
      <c r="B5" s="25" t="s">
        <v>106</v>
      </c>
      <c r="C5" s="26"/>
      <c r="D5" s="26"/>
      <c r="E5" s="13">
        <v>209693</v>
      </c>
      <c r="F5" s="13">
        <v>209694</v>
      </c>
      <c r="G5" s="13">
        <v>209695</v>
      </c>
      <c r="H5" s="13">
        <v>209696</v>
      </c>
      <c r="I5" s="13">
        <v>212546</v>
      </c>
      <c r="J5" s="13">
        <v>209852</v>
      </c>
      <c r="K5" s="13">
        <v>209853</v>
      </c>
      <c r="L5" s="13">
        <v>209697</v>
      </c>
      <c r="M5" s="13">
        <v>209699</v>
      </c>
      <c r="N5" s="13">
        <v>209700</v>
      </c>
      <c r="O5" s="13">
        <v>209698</v>
      </c>
    </row>
    <row r="6" spans="2:15" s="3" customFormat="1" ht="22.5" customHeight="1" thickBot="1" x14ac:dyDescent="0.25">
      <c r="B6" s="27" t="s">
        <v>107</v>
      </c>
      <c r="C6" s="28"/>
      <c r="D6" s="28"/>
      <c r="E6" s="13" t="s">
        <v>91</v>
      </c>
      <c r="F6" s="13" t="s">
        <v>92</v>
      </c>
      <c r="G6" s="13" t="s">
        <v>93</v>
      </c>
      <c r="H6" s="13" t="s">
        <v>94</v>
      </c>
      <c r="I6" s="13" t="s">
        <v>95</v>
      </c>
      <c r="J6" s="13" t="s">
        <v>96</v>
      </c>
      <c r="K6" s="13" t="s">
        <v>97</v>
      </c>
      <c r="L6" s="13" t="s">
        <v>98</v>
      </c>
      <c r="M6" s="13" t="s">
        <v>99</v>
      </c>
      <c r="N6" s="13" t="s">
        <v>100</v>
      </c>
      <c r="O6" s="13" t="s">
        <v>101</v>
      </c>
    </row>
    <row r="7" spans="2:15" s="3" customFormat="1" ht="15.75" customHeight="1" thickBot="1" x14ac:dyDescent="0.25">
      <c r="B7" s="25" t="s">
        <v>108</v>
      </c>
      <c r="C7" s="30" t="s">
        <v>109</v>
      </c>
      <c r="D7" s="31"/>
      <c r="E7" s="13" t="s">
        <v>110</v>
      </c>
      <c r="F7" s="13" t="s">
        <v>111</v>
      </c>
      <c r="G7" s="13" t="s">
        <v>112</v>
      </c>
      <c r="H7" s="13" t="s">
        <v>113</v>
      </c>
      <c r="I7" s="13" t="s">
        <v>114</v>
      </c>
      <c r="J7" s="13" t="s">
        <v>115</v>
      </c>
      <c r="K7" s="13" t="s">
        <v>116</v>
      </c>
      <c r="L7" s="13" t="s">
        <v>117</v>
      </c>
      <c r="M7" s="13" t="s">
        <v>118</v>
      </c>
      <c r="N7" s="13" t="s">
        <v>119</v>
      </c>
      <c r="O7" s="13" t="s">
        <v>120</v>
      </c>
    </row>
    <row r="8" spans="2:15" s="3" customFormat="1" ht="15.75" customHeight="1" thickBot="1" x14ac:dyDescent="0.25">
      <c r="B8" s="29"/>
      <c r="C8" s="32" t="s">
        <v>121</v>
      </c>
      <c r="D8" s="33"/>
      <c r="E8" s="13" t="s">
        <v>122</v>
      </c>
      <c r="F8" s="13" t="s">
        <v>123</v>
      </c>
      <c r="G8" s="13" t="s">
        <v>124</v>
      </c>
      <c r="H8" s="13" t="s">
        <v>125</v>
      </c>
      <c r="I8" s="13" t="s">
        <v>126</v>
      </c>
      <c r="J8" s="13" t="s">
        <v>127</v>
      </c>
      <c r="K8" s="13" t="s">
        <v>128</v>
      </c>
      <c r="L8" s="13" t="s">
        <v>129</v>
      </c>
      <c r="M8" s="13" t="s">
        <v>130</v>
      </c>
      <c r="N8" s="13" t="s">
        <v>131</v>
      </c>
      <c r="O8" s="13" t="s">
        <v>132</v>
      </c>
    </row>
    <row r="9" spans="2:15" s="3" customFormat="1" ht="15.75" customHeight="1" thickBot="1" x14ac:dyDescent="0.25">
      <c r="B9" s="34" t="s">
        <v>133</v>
      </c>
      <c r="C9" s="32" t="s">
        <v>134</v>
      </c>
      <c r="D9" s="33"/>
      <c r="E9" s="14" t="s">
        <v>3</v>
      </c>
      <c r="F9" s="14" t="s">
        <v>3</v>
      </c>
      <c r="G9" s="14" t="s">
        <v>144</v>
      </c>
      <c r="H9" s="14" t="s">
        <v>3</v>
      </c>
      <c r="I9" s="13" t="s">
        <v>135</v>
      </c>
      <c r="J9" s="13" t="s">
        <v>135</v>
      </c>
      <c r="K9" s="13" t="s">
        <v>135</v>
      </c>
      <c r="L9" s="13" t="s">
        <v>135</v>
      </c>
      <c r="M9" s="13" t="s">
        <v>135</v>
      </c>
      <c r="N9" s="13" t="s">
        <v>135</v>
      </c>
      <c r="O9" s="13" t="s">
        <v>135</v>
      </c>
    </row>
    <row r="10" spans="2:15" s="3" customFormat="1" ht="15.75" customHeight="1" thickBot="1" x14ac:dyDescent="0.25">
      <c r="B10" s="35"/>
      <c r="C10" s="32" t="s">
        <v>136</v>
      </c>
      <c r="D10" s="33"/>
      <c r="E10" s="15" t="s">
        <v>46</v>
      </c>
      <c r="F10" s="15" t="s">
        <v>46</v>
      </c>
      <c r="G10" s="15" t="s">
        <v>46</v>
      </c>
      <c r="H10" s="15" t="s">
        <v>46</v>
      </c>
      <c r="I10" s="13" t="s">
        <v>137</v>
      </c>
      <c r="J10" s="13" t="s">
        <v>137</v>
      </c>
      <c r="K10" s="13" t="s">
        <v>137</v>
      </c>
      <c r="L10" s="13" t="s">
        <v>137</v>
      </c>
      <c r="M10" s="13" t="s">
        <v>138</v>
      </c>
      <c r="N10" s="13" t="s">
        <v>138</v>
      </c>
      <c r="O10" s="13" t="s">
        <v>137</v>
      </c>
    </row>
    <row r="11" spans="2:15" s="3" customFormat="1" ht="45" customHeight="1" x14ac:dyDescent="0.2">
      <c r="B11" s="22" t="s">
        <v>139</v>
      </c>
      <c r="C11" s="22" t="s">
        <v>1</v>
      </c>
      <c r="D11" s="22" t="s">
        <v>140</v>
      </c>
      <c r="E11" s="16" t="s">
        <v>91</v>
      </c>
      <c r="F11" s="16" t="s">
        <v>92</v>
      </c>
      <c r="G11" s="16" t="s">
        <v>93</v>
      </c>
      <c r="H11" s="16" t="s">
        <v>94</v>
      </c>
      <c r="I11" s="16" t="s">
        <v>95</v>
      </c>
      <c r="J11" s="16" t="s">
        <v>96</v>
      </c>
      <c r="K11" s="16" t="s">
        <v>97</v>
      </c>
      <c r="L11" s="16" t="s">
        <v>98</v>
      </c>
      <c r="M11" s="16" t="s">
        <v>99</v>
      </c>
      <c r="N11" s="16" t="s">
        <v>100</v>
      </c>
      <c r="O11" s="16" t="s">
        <v>101</v>
      </c>
    </row>
    <row r="12" spans="2:15" s="3" customFormat="1" ht="11.25" x14ac:dyDescent="0.2">
      <c r="B12" s="23"/>
      <c r="C12" s="23"/>
      <c r="D12" s="23"/>
      <c r="E12" s="17">
        <v>209693</v>
      </c>
      <c r="F12" s="17">
        <v>209694</v>
      </c>
      <c r="G12" s="17">
        <v>209695</v>
      </c>
      <c r="H12" s="17">
        <v>209696</v>
      </c>
      <c r="I12" s="17">
        <v>212546</v>
      </c>
      <c r="J12" s="17">
        <v>209852</v>
      </c>
      <c r="K12" s="17">
        <v>209853</v>
      </c>
      <c r="L12" s="17">
        <v>209697</v>
      </c>
      <c r="M12" s="17">
        <v>209699</v>
      </c>
      <c r="N12" s="17">
        <v>209700</v>
      </c>
      <c r="O12" s="17">
        <v>209698</v>
      </c>
    </row>
    <row r="13" spans="2:15" ht="14.25" customHeight="1" x14ac:dyDescent="0.25">
      <c r="B13" s="1" t="s">
        <v>2</v>
      </c>
      <c r="C13" s="2" t="s">
        <v>3</v>
      </c>
      <c r="D13" s="2" t="s">
        <v>4</v>
      </c>
      <c r="E13" s="19">
        <v>14</v>
      </c>
      <c r="F13" s="19">
        <v>13</v>
      </c>
      <c r="G13" s="19">
        <v>28</v>
      </c>
      <c r="H13" s="19">
        <v>32</v>
      </c>
      <c r="I13" s="19">
        <v>7</v>
      </c>
      <c r="J13" s="19">
        <v>76</v>
      </c>
      <c r="K13" s="19">
        <v>60</v>
      </c>
      <c r="L13" s="19">
        <v>24</v>
      </c>
      <c r="M13" s="19">
        <v>274</v>
      </c>
      <c r="N13" s="19">
        <v>23</v>
      </c>
      <c r="O13" s="19">
        <v>91</v>
      </c>
    </row>
    <row r="14" spans="2:15" ht="14.25" customHeight="1" x14ac:dyDescent="0.25">
      <c r="B14" s="1" t="s">
        <v>5</v>
      </c>
      <c r="C14" s="2" t="s">
        <v>6</v>
      </c>
      <c r="D14" s="2" t="s">
        <v>7</v>
      </c>
      <c r="E14" s="19">
        <v>0.7</v>
      </c>
      <c r="F14" s="19">
        <v>0.7</v>
      </c>
      <c r="G14" s="19">
        <v>7</v>
      </c>
      <c r="H14" s="19" t="s">
        <v>78</v>
      </c>
      <c r="I14" s="19">
        <v>2.6</v>
      </c>
      <c r="J14" s="19">
        <v>24.5</v>
      </c>
      <c r="K14" s="19">
        <v>15.2</v>
      </c>
      <c r="L14" s="19">
        <v>6.3</v>
      </c>
      <c r="M14" s="19">
        <v>87.4</v>
      </c>
      <c r="N14" s="19">
        <v>4.7</v>
      </c>
      <c r="O14" s="19">
        <v>24.5</v>
      </c>
    </row>
    <row r="15" spans="2:15" ht="14.25" customHeight="1" x14ac:dyDescent="0.25">
      <c r="B15" s="1" t="s">
        <v>8</v>
      </c>
      <c r="C15" s="2" t="s">
        <v>9</v>
      </c>
      <c r="D15" s="2" t="s">
        <v>11</v>
      </c>
      <c r="E15" s="19" t="s">
        <v>10</v>
      </c>
      <c r="F15" s="19" t="s">
        <v>10</v>
      </c>
      <c r="G15" s="19" t="s">
        <v>10</v>
      </c>
      <c r="H15" s="19" t="s">
        <v>10</v>
      </c>
      <c r="I15" s="19" t="s">
        <v>10</v>
      </c>
      <c r="J15" s="19" t="s">
        <v>10</v>
      </c>
      <c r="K15" s="19" t="s">
        <v>10</v>
      </c>
      <c r="L15" s="19" t="s">
        <v>10</v>
      </c>
      <c r="M15" s="19" t="s">
        <v>10</v>
      </c>
      <c r="N15" s="19" t="s">
        <v>10</v>
      </c>
      <c r="O15" s="19">
        <v>2</v>
      </c>
    </row>
    <row r="16" spans="2:15" ht="14.25" customHeight="1" x14ac:dyDescent="0.25">
      <c r="B16" s="4" t="s">
        <v>12</v>
      </c>
      <c r="C16" s="2" t="s">
        <v>13</v>
      </c>
      <c r="D16" s="2" t="s">
        <v>14</v>
      </c>
      <c r="E16" s="20">
        <f>3.255*10^2</f>
        <v>325.5</v>
      </c>
      <c r="F16" s="20">
        <f>9.87*10^1</f>
        <v>98.699999999999989</v>
      </c>
      <c r="G16" s="20">
        <f>5.794*10^2</f>
        <v>579.4</v>
      </c>
      <c r="H16" s="20">
        <f>4.352*10^2</f>
        <v>435.20000000000005</v>
      </c>
      <c r="I16" s="20">
        <f>1.414*10^2</f>
        <v>141.4</v>
      </c>
      <c r="J16" s="20">
        <f>1.576*10^3</f>
        <v>1576</v>
      </c>
      <c r="K16" s="20">
        <f>1.616*10^3</f>
        <v>1616</v>
      </c>
      <c r="L16" s="20">
        <f>9.93*10^1</f>
        <v>99.3</v>
      </c>
      <c r="M16" s="20">
        <f>1.401*10^3</f>
        <v>1401</v>
      </c>
      <c r="N16" s="20">
        <f>7.84*10^1</f>
        <v>78.400000000000006</v>
      </c>
      <c r="O16" s="20">
        <f>2.31*10^3</f>
        <v>2310</v>
      </c>
    </row>
    <row r="17" spans="2:15" ht="14.25" customHeight="1" x14ac:dyDescent="0.25">
      <c r="B17" s="4" t="s">
        <v>15</v>
      </c>
      <c r="C17" s="2" t="s">
        <v>16</v>
      </c>
      <c r="D17" s="2" t="s">
        <v>18</v>
      </c>
      <c r="E17" s="20" t="s">
        <v>17</v>
      </c>
      <c r="F17" s="20">
        <v>5</v>
      </c>
      <c r="G17" s="20">
        <v>10</v>
      </c>
      <c r="H17" s="20">
        <v>36</v>
      </c>
      <c r="I17" s="20">
        <v>52</v>
      </c>
      <c r="J17" s="20">
        <v>5</v>
      </c>
      <c r="K17" s="20" t="s">
        <v>17</v>
      </c>
      <c r="L17" s="20">
        <v>7</v>
      </c>
      <c r="M17" s="20" t="s">
        <v>17</v>
      </c>
      <c r="N17" s="20">
        <v>26</v>
      </c>
      <c r="O17" s="20" t="s">
        <v>17</v>
      </c>
    </row>
    <row r="18" spans="2:15" ht="14.25" customHeight="1" x14ac:dyDescent="0.25">
      <c r="B18" s="4" t="s">
        <v>19</v>
      </c>
      <c r="C18" s="2" t="s">
        <v>20</v>
      </c>
      <c r="D18" s="2" t="s">
        <v>21</v>
      </c>
      <c r="E18" s="20" t="s">
        <v>17</v>
      </c>
      <c r="F18" s="20" t="s">
        <v>17</v>
      </c>
      <c r="G18" s="20" t="s">
        <v>17</v>
      </c>
      <c r="H18" s="20">
        <v>13</v>
      </c>
      <c r="I18" s="20">
        <v>7</v>
      </c>
      <c r="J18" s="20">
        <v>5</v>
      </c>
      <c r="K18" s="20" t="s">
        <v>17</v>
      </c>
      <c r="L18" s="20" t="s">
        <v>17</v>
      </c>
      <c r="M18" s="20" t="s">
        <v>17</v>
      </c>
      <c r="N18" s="20" t="s">
        <v>17</v>
      </c>
      <c r="O18" s="20" t="s">
        <v>17</v>
      </c>
    </row>
    <row r="19" spans="2:15" ht="14.25" customHeight="1" x14ac:dyDescent="0.25">
      <c r="B19" s="4" t="s">
        <v>22</v>
      </c>
      <c r="C19" s="2" t="s">
        <v>3</v>
      </c>
      <c r="D19" s="2" t="s">
        <v>4</v>
      </c>
      <c r="E19" s="20">
        <v>9</v>
      </c>
      <c r="F19" s="20">
        <v>18</v>
      </c>
      <c r="G19" s="20">
        <v>36</v>
      </c>
      <c r="H19" s="20">
        <v>40</v>
      </c>
      <c r="I19" s="20">
        <v>5</v>
      </c>
      <c r="J19" s="20">
        <v>93</v>
      </c>
      <c r="K19" s="20">
        <v>63</v>
      </c>
      <c r="L19" s="20">
        <v>18</v>
      </c>
      <c r="M19" s="20">
        <v>384</v>
      </c>
      <c r="N19" s="20">
        <v>26</v>
      </c>
      <c r="O19" s="20">
        <v>105</v>
      </c>
    </row>
    <row r="20" spans="2:15" ht="14.25" customHeight="1" x14ac:dyDescent="0.25">
      <c r="B20" s="4" t="s">
        <v>23</v>
      </c>
      <c r="C20" s="2" t="s">
        <v>24</v>
      </c>
      <c r="D20" s="2" t="s">
        <v>14</v>
      </c>
      <c r="E20" s="20" t="s">
        <v>25</v>
      </c>
      <c r="F20" s="20" t="s">
        <v>25</v>
      </c>
      <c r="G20" s="20">
        <v>9.6999999999999993</v>
      </c>
      <c r="H20" s="20">
        <f>1.616*10^2</f>
        <v>161.60000000000002</v>
      </c>
      <c r="I20" s="20">
        <f>4.04*10^1</f>
        <v>40.4</v>
      </c>
      <c r="J20" s="20">
        <f>7.48*10^1</f>
        <v>74.800000000000011</v>
      </c>
      <c r="K20" s="20">
        <f>5.52*10^1</f>
        <v>55.199999999999996</v>
      </c>
      <c r="L20" s="20">
        <v>2</v>
      </c>
      <c r="M20" s="20">
        <v>9.8000000000000007</v>
      </c>
      <c r="N20" s="20">
        <f>3.28*10^1</f>
        <v>32.799999999999997</v>
      </c>
      <c r="O20" s="20" t="s">
        <v>25</v>
      </c>
    </row>
    <row r="21" spans="2:15" ht="14.25" customHeight="1" x14ac:dyDescent="0.25">
      <c r="B21" s="4" t="s">
        <v>26</v>
      </c>
      <c r="C21" s="2" t="s">
        <v>27</v>
      </c>
      <c r="D21" s="2" t="s">
        <v>28</v>
      </c>
      <c r="E21" s="20">
        <v>0.09</v>
      </c>
      <c r="F21" s="20">
        <v>0.59</v>
      </c>
      <c r="G21" s="20" t="s">
        <v>77</v>
      </c>
      <c r="H21" s="20">
        <v>0.32</v>
      </c>
      <c r="I21" s="20" t="s">
        <v>77</v>
      </c>
      <c r="J21" s="20" t="s">
        <v>77</v>
      </c>
      <c r="K21" s="20" t="s">
        <v>77</v>
      </c>
      <c r="L21" s="20">
        <v>0.03</v>
      </c>
      <c r="M21" s="20">
        <v>0.03</v>
      </c>
      <c r="N21" s="20">
        <v>0.1</v>
      </c>
      <c r="O21" s="20">
        <v>0.04</v>
      </c>
    </row>
    <row r="22" spans="2:15" ht="14.25" customHeight="1" x14ac:dyDescent="0.25">
      <c r="B22" s="4" t="s">
        <v>29</v>
      </c>
      <c r="C22" s="2" t="s">
        <v>6</v>
      </c>
      <c r="D22" s="2" t="s">
        <v>31</v>
      </c>
      <c r="E22" s="20" t="s">
        <v>30</v>
      </c>
      <c r="F22" s="20" t="s">
        <v>30</v>
      </c>
      <c r="G22" s="20">
        <v>0.24</v>
      </c>
      <c r="H22" s="20">
        <v>0.1</v>
      </c>
      <c r="I22" s="20">
        <v>0.33</v>
      </c>
      <c r="J22" s="20">
        <v>0.11</v>
      </c>
      <c r="K22" s="20" t="s">
        <v>30</v>
      </c>
      <c r="L22" s="20">
        <v>0.12</v>
      </c>
      <c r="M22" s="20" t="s">
        <v>30</v>
      </c>
      <c r="N22" s="20">
        <v>0.13</v>
      </c>
      <c r="O22" s="20" t="s">
        <v>30</v>
      </c>
    </row>
    <row r="23" spans="2:15" ht="14.25" customHeight="1" x14ac:dyDescent="0.25">
      <c r="B23" s="1" t="s">
        <v>32</v>
      </c>
      <c r="C23" s="2" t="s">
        <v>33</v>
      </c>
      <c r="D23" s="2" t="s">
        <v>34</v>
      </c>
      <c r="E23" s="19">
        <v>1.0289999999999999</v>
      </c>
      <c r="F23" s="19">
        <v>2.4049</v>
      </c>
      <c r="G23" s="19">
        <v>1.21</v>
      </c>
      <c r="H23" s="19">
        <v>3.3472</v>
      </c>
      <c r="I23" s="19">
        <v>2305.5300000000002</v>
      </c>
      <c r="J23" s="19">
        <v>29.43</v>
      </c>
      <c r="K23" s="19">
        <v>10.526999999999999</v>
      </c>
      <c r="L23" s="19">
        <v>12.189</v>
      </c>
      <c r="M23" s="19">
        <v>1.19</v>
      </c>
      <c r="N23" s="19">
        <v>52.531999999999996</v>
      </c>
      <c r="O23" s="19">
        <v>3.2930000000000001</v>
      </c>
    </row>
    <row r="24" spans="2:15" ht="14.25" customHeight="1" x14ac:dyDescent="0.25">
      <c r="B24" s="1" t="s">
        <v>35</v>
      </c>
      <c r="C24" s="2" t="s">
        <v>3</v>
      </c>
      <c r="D24" s="2" t="s">
        <v>36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</row>
    <row r="25" spans="2:15" ht="14.25" customHeight="1" x14ac:dyDescent="0.25">
      <c r="B25" s="1" t="s">
        <v>37</v>
      </c>
      <c r="C25" s="2" t="s">
        <v>3</v>
      </c>
      <c r="D25" s="2" t="s">
        <v>36</v>
      </c>
      <c r="E25" s="19" t="s">
        <v>38</v>
      </c>
      <c r="F25" s="19" t="s">
        <v>38</v>
      </c>
      <c r="G25" s="19" t="s">
        <v>38</v>
      </c>
      <c r="H25" s="19" t="s">
        <v>38</v>
      </c>
      <c r="I25" s="19" t="s">
        <v>38</v>
      </c>
      <c r="J25" s="19" t="s">
        <v>38</v>
      </c>
      <c r="K25" s="19" t="s">
        <v>38</v>
      </c>
      <c r="L25" s="19" t="s">
        <v>38</v>
      </c>
      <c r="M25" s="19" t="s">
        <v>38</v>
      </c>
      <c r="N25" s="19" t="s">
        <v>38</v>
      </c>
      <c r="O25" s="19" t="s">
        <v>38</v>
      </c>
    </row>
    <row r="26" spans="2:15" ht="14.25" customHeight="1" x14ac:dyDescent="0.25">
      <c r="B26" s="1" t="s">
        <v>39</v>
      </c>
      <c r="C26" s="2" t="s">
        <v>40</v>
      </c>
      <c r="D26" s="2" t="s">
        <v>41</v>
      </c>
      <c r="E26" s="19">
        <v>40.9</v>
      </c>
      <c r="F26" s="19">
        <v>42.2</v>
      </c>
      <c r="G26" s="19">
        <v>69.7</v>
      </c>
      <c r="H26" s="19">
        <v>81.5</v>
      </c>
      <c r="I26" s="19" t="s">
        <v>84</v>
      </c>
      <c r="J26" s="19">
        <v>229</v>
      </c>
      <c r="K26" s="19">
        <v>153.5</v>
      </c>
      <c r="L26" s="19">
        <v>55.3</v>
      </c>
      <c r="M26" s="19">
        <v>782</v>
      </c>
      <c r="N26" s="19">
        <v>63.1</v>
      </c>
      <c r="O26" s="19">
        <v>237</v>
      </c>
    </row>
    <row r="27" spans="2:15" ht="14.25" customHeight="1" x14ac:dyDescent="0.25">
      <c r="B27" s="1" t="s">
        <v>42</v>
      </c>
      <c r="C27" s="2" t="s">
        <v>43</v>
      </c>
      <c r="D27" s="18" t="s">
        <v>141</v>
      </c>
      <c r="E27" s="19" t="s">
        <v>44</v>
      </c>
      <c r="F27" s="19" t="s">
        <v>44</v>
      </c>
      <c r="G27" s="19" t="s">
        <v>44</v>
      </c>
      <c r="H27" s="19" t="s">
        <v>44</v>
      </c>
      <c r="I27" s="19" t="s">
        <v>44</v>
      </c>
      <c r="J27" s="19" t="s">
        <v>44</v>
      </c>
      <c r="K27" s="19" t="s">
        <v>44</v>
      </c>
      <c r="L27" s="19" t="s">
        <v>44</v>
      </c>
      <c r="M27" s="19" t="s">
        <v>81</v>
      </c>
      <c r="N27" s="19" t="s">
        <v>44</v>
      </c>
      <c r="O27" s="19" t="s">
        <v>44</v>
      </c>
    </row>
    <row r="28" spans="2:15" ht="14.25" customHeight="1" x14ac:dyDescent="0.25">
      <c r="B28" s="1" t="s">
        <v>45</v>
      </c>
      <c r="C28" s="2" t="s">
        <v>46</v>
      </c>
      <c r="D28" s="18" t="s">
        <v>141</v>
      </c>
      <c r="E28" s="19" t="s">
        <v>44</v>
      </c>
      <c r="F28" s="19" t="s">
        <v>44</v>
      </c>
      <c r="G28" s="19" t="s">
        <v>44</v>
      </c>
      <c r="H28" s="19" t="s">
        <v>44</v>
      </c>
      <c r="I28" s="19" t="s">
        <v>44</v>
      </c>
      <c r="J28" s="19" t="s">
        <v>44</v>
      </c>
      <c r="K28" s="19" t="s">
        <v>44</v>
      </c>
      <c r="L28" s="19" t="s">
        <v>44</v>
      </c>
      <c r="M28" s="19" t="s">
        <v>44</v>
      </c>
      <c r="N28" s="19" t="s">
        <v>44</v>
      </c>
      <c r="O28" s="19" t="s">
        <v>44</v>
      </c>
    </row>
    <row r="29" spans="2:15" ht="14.25" customHeight="1" x14ac:dyDescent="0.25">
      <c r="B29" s="1" t="s">
        <v>47</v>
      </c>
      <c r="C29" s="2" t="s">
        <v>46</v>
      </c>
      <c r="D29" s="18" t="s">
        <v>141</v>
      </c>
      <c r="E29" s="19" t="s">
        <v>44</v>
      </c>
      <c r="F29" s="19" t="s">
        <v>44</v>
      </c>
      <c r="G29" s="19" t="s">
        <v>44</v>
      </c>
      <c r="H29" s="19" t="s">
        <v>44</v>
      </c>
      <c r="I29" s="19" t="s">
        <v>44</v>
      </c>
      <c r="J29" s="19" t="s">
        <v>44</v>
      </c>
      <c r="K29" s="19" t="s">
        <v>44</v>
      </c>
      <c r="L29" s="19" t="s">
        <v>44</v>
      </c>
      <c r="M29" s="19" t="s">
        <v>44</v>
      </c>
      <c r="N29" s="19" t="s">
        <v>44</v>
      </c>
      <c r="O29" s="19" t="s">
        <v>44</v>
      </c>
    </row>
    <row r="30" spans="2:15" ht="14.25" customHeight="1" x14ac:dyDescent="0.25">
      <c r="B30" s="1" t="s">
        <v>48</v>
      </c>
      <c r="C30" s="2" t="s">
        <v>49</v>
      </c>
      <c r="D30" s="2" t="s">
        <v>21</v>
      </c>
      <c r="E30" s="19">
        <v>2.73</v>
      </c>
      <c r="F30" s="19">
        <v>6.3</v>
      </c>
      <c r="G30" s="19">
        <v>4.5</v>
      </c>
      <c r="H30" s="19">
        <v>4.79</v>
      </c>
      <c r="I30" s="19" t="s">
        <v>85</v>
      </c>
      <c r="J30" s="19">
        <v>5.54</v>
      </c>
      <c r="K30" s="19">
        <v>5.59</v>
      </c>
      <c r="L30" s="19">
        <v>4.24</v>
      </c>
      <c r="M30" s="19">
        <v>6.2</v>
      </c>
      <c r="N30" s="19">
        <v>6.89</v>
      </c>
      <c r="O30" s="19">
        <v>1.96</v>
      </c>
    </row>
    <row r="31" spans="2:15" ht="14.25" customHeight="1" x14ac:dyDescent="0.25">
      <c r="B31" s="1" t="s">
        <v>50</v>
      </c>
      <c r="C31" s="2" t="s">
        <v>51</v>
      </c>
      <c r="D31" s="2" t="s">
        <v>52</v>
      </c>
      <c r="E31" s="19">
        <v>6.51</v>
      </c>
      <c r="F31" s="19">
        <v>6.54</v>
      </c>
      <c r="G31" s="19">
        <v>6.69</v>
      </c>
      <c r="H31" s="19">
        <v>7.76</v>
      </c>
      <c r="I31" s="19" t="s">
        <v>86</v>
      </c>
      <c r="J31" s="19">
        <v>8.34</v>
      </c>
      <c r="K31" s="19">
        <v>8.1</v>
      </c>
      <c r="L31" s="19">
        <v>6.14</v>
      </c>
      <c r="M31" s="19">
        <v>8.14</v>
      </c>
      <c r="N31" s="19">
        <v>7.75</v>
      </c>
      <c r="O31" s="19">
        <v>6.88</v>
      </c>
    </row>
    <row r="32" spans="2:15" ht="14.25" customHeight="1" x14ac:dyDescent="0.25">
      <c r="B32" s="5" t="s">
        <v>53</v>
      </c>
      <c r="C32" s="2" t="s">
        <v>51</v>
      </c>
      <c r="D32" s="2" t="s">
        <v>54</v>
      </c>
      <c r="E32" s="20">
        <v>45</v>
      </c>
      <c r="F32" s="20">
        <v>88.5</v>
      </c>
      <c r="G32" s="20">
        <v>59.7</v>
      </c>
      <c r="H32" s="20">
        <v>74.7</v>
      </c>
      <c r="I32" s="20" t="s">
        <v>87</v>
      </c>
      <c r="J32" s="20">
        <v>73.5</v>
      </c>
      <c r="K32" s="20">
        <v>72.400000000000006</v>
      </c>
      <c r="L32" s="20">
        <v>53.5</v>
      </c>
      <c r="M32" s="20">
        <v>90</v>
      </c>
      <c r="N32" s="20">
        <v>88.5</v>
      </c>
      <c r="O32" s="20">
        <v>19.600000000000001</v>
      </c>
    </row>
    <row r="33" spans="2:15" ht="14.25" customHeight="1" x14ac:dyDescent="0.25">
      <c r="B33" s="5" t="s">
        <v>55</v>
      </c>
      <c r="C33" s="2" t="s">
        <v>56</v>
      </c>
      <c r="D33" s="2" t="s">
        <v>58</v>
      </c>
      <c r="E33" s="20" t="s">
        <v>57</v>
      </c>
      <c r="F33" s="20" t="s">
        <v>57</v>
      </c>
      <c r="G33" s="20" t="s">
        <v>57</v>
      </c>
      <c r="H33" s="20" t="s">
        <v>57</v>
      </c>
      <c r="I33" s="20" t="s">
        <v>57</v>
      </c>
      <c r="J33" s="20" t="s">
        <v>57</v>
      </c>
      <c r="K33" s="20" t="s">
        <v>57</v>
      </c>
      <c r="L33" s="20" t="s">
        <v>57</v>
      </c>
      <c r="M33" s="20" t="s">
        <v>57</v>
      </c>
      <c r="N33" s="20" t="s">
        <v>57</v>
      </c>
      <c r="O33" s="20" t="s">
        <v>57</v>
      </c>
    </row>
    <row r="34" spans="2:15" ht="14.25" customHeight="1" x14ac:dyDescent="0.25">
      <c r="B34" s="5" t="s">
        <v>59</v>
      </c>
      <c r="C34" s="2" t="s">
        <v>60</v>
      </c>
      <c r="D34" s="2" t="s">
        <v>61</v>
      </c>
      <c r="E34" s="20">
        <v>14.3</v>
      </c>
      <c r="F34" s="20">
        <v>14.6</v>
      </c>
      <c r="G34" s="20">
        <v>13.8</v>
      </c>
      <c r="H34" s="20">
        <v>13.2</v>
      </c>
      <c r="I34" s="20" t="s">
        <v>88</v>
      </c>
      <c r="J34" s="20">
        <v>18.399999999999999</v>
      </c>
      <c r="K34" s="20">
        <v>14.8</v>
      </c>
      <c r="L34" s="20">
        <v>17.2</v>
      </c>
      <c r="M34" s="20">
        <v>18.100000000000001</v>
      </c>
      <c r="N34" s="20">
        <v>9.1999999999999993</v>
      </c>
      <c r="O34" s="20">
        <v>20</v>
      </c>
    </row>
    <row r="35" spans="2:15" ht="14.25" customHeight="1" x14ac:dyDescent="0.25">
      <c r="B35" s="5" t="s">
        <v>62</v>
      </c>
      <c r="C35" s="2" t="s">
        <v>6</v>
      </c>
      <c r="D35" s="2" t="s">
        <v>63</v>
      </c>
      <c r="E35" s="20">
        <v>1.8</v>
      </c>
      <c r="F35" s="20">
        <v>1.8</v>
      </c>
      <c r="G35" s="20">
        <v>5.4</v>
      </c>
      <c r="H35" s="20">
        <v>6.5</v>
      </c>
      <c r="I35" s="20">
        <v>2.4</v>
      </c>
      <c r="J35" s="20">
        <v>8.6</v>
      </c>
      <c r="K35" s="20">
        <v>5.3</v>
      </c>
      <c r="L35" s="20">
        <v>4.3</v>
      </c>
      <c r="M35" s="20">
        <v>17.5</v>
      </c>
      <c r="N35" s="20">
        <v>0.7</v>
      </c>
      <c r="O35" s="20">
        <v>7.7</v>
      </c>
    </row>
    <row r="36" spans="2:15" ht="14.25" customHeight="1" x14ac:dyDescent="0.25">
      <c r="B36" s="5" t="s">
        <v>64</v>
      </c>
      <c r="C36" s="2" t="s">
        <v>65</v>
      </c>
      <c r="D36" s="2" t="s">
        <v>66</v>
      </c>
      <c r="E36" s="20" t="s">
        <v>57</v>
      </c>
      <c r="F36" s="20" t="s">
        <v>57</v>
      </c>
      <c r="G36" s="20" t="s">
        <v>57</v>
      </c>
      <c r="H36" s="20">
        <v>0.1</v>
      </c>
      <c r="I36" s="20" t="s">
        <v>57</v>
      </c>
      <c r="J36" s="20">
        <v>0.1</v>
      </c>
      <c r="K36" s="20" t="s">
        <v>57</v>
      </c>
      <c r="L36" s="20">
        <v>0.1</v>
      </c>
      <c r="M36" s="20">
        <v>0.3</v>
      </c>
      <c r="N36" s="20" t="s">
        <v>57</v>
      </c>
      <c r="O36" s="20">
        <v>0.3</v>
      </c>
    </row>
    <row r="37" spans="2:15" ht="14.25" customHeight="1" x14ac:dyDescent="0.25">
      <c r="B37" s="5" t="s">
        <v>67</v>
      </c>
      <c r="C37" s="2" t="s">
        <v>68</v>
      </c>
      <c r="D37" s="2" t="s">
        <v>66</v>
      </c>
      <c r="E37" s="20" t="s">
        <v>69</v>
      </c>
      <c r="F37" s="20" t="s">
        <v>69</v>
      </c>
      <c r="G37" s="20" t="s">
        <v>69</v>
      </c>
      <c r="H37" s="20" t="s">
        <v>69</v>
      </c>
      <c r="I37" s="20" t="s">
        <v>69</v>
      </c>
      <c r="J37" s="20" t="s">
        <v>69</v>
      </c>
      <c r="K37" s="20" t="s">
        <v>69</v>
      </c>
      <c r="L37" s="20" t="s">
        <v>69</v>
      </c>
      <c r="M37" s="20" t="s">
        <v>69</v>
      </c>
      <c r="N37" s="20" t="s">
        <v>69</v>
      </c>
      <c r="O37" s="20" t="s">
        <v>69</v>
      </c>
    </row>
    <row r="38" spans="2:15" ht="14.25" customHeight="1" x14ac:dyDescent="0.25">
      <c r="B38" s="5" t="s">
        <v>70</v>
      </c>
      <c r="C38" s="2" t="s">
        <v>71</v>
      </c>
      <c r="D38" s="2" t="s">
        <v>73</v>
      </c>
      <c r="E38" s="20" t="s">
        <v>72</v>
      </c>
      <c r="F38" s="20" t="s">
        <v>72</v>
      </c>
      <c r="G38" s="20" t="s">
        <v>72</v>
      </c>
      <c r="H38" s="20" t="s">
        <v>72</v>
      </c>
      <c r="I38" s="20" t="s">
        <v>72</v>
      </c>
      <c r="J38" s="20">
        <v>27</v>
      </c>
      <c r="K38" s="20">
        <v>11.3</v>
      </c>
      <c r="L38" s="20" t="s">
        <v>72</v>
      </c>
      <c r="M38" s="20">
        <v>101.1</v>
      </c>
      <c r="N38" s="20">
        <v>10.1</v>
      </c>
      <c r="O38" s="20" t="s">
        <v>72</v>
      </c>
    </row>
    <row r="39" spans="2:15" ht="14.25" customHeight="1" x14ac:dyDescent="0.25">
      <c r="B39" s="24" t="s">
        <v>74</v>
      </c>
      <c r="C39" s="2" t="s">
        <v>75</v>
      </c>
      <c r="D39" s="2" t="s">
        <v>76</v>
      </c>
      <c r="E39" s="20">
        <v>0.6</v>
      </c>
      <c r="F39" s="20">
        <v>0.7</v>
      </c>
      <c r="G39" s="20">
        <v>3.4</v>
      </c>
      <c r="H39" s="20">
        <v>7.5</v>
      </c>
      <c r="I39" s="20">
        <v>2.6</v>
      </c>
      <c r="J39" s="20">
        <v>3.7</v>
      </c>
      <c r="K39" s="20">
        <v>1.4</v>
      </c>
      <c r="L39" s="20">
        <v>6.4</v>
      </c>
      <c r="M39" s="20">
        <v>1.1000000000000001</v>
      </c>
      <c r="N39" s="20">
        <v>2.2999999999999998</v>
      </c>
      <c r="O39" s="20">
        <v>1.1000000000000001</v>
      </c>
    </row>
    <row r="40" spans="2:15" ht="14.25" customHeight="1" x14ac:dyDescent="0.25">
      <c r="B40" s="24"/>
      <c r="C40" s="2" t="s">
        <v>142</v>
      </c>
      <c r="D40" s="2" t="s">
        <v>143</v>
      </c>
      <c r="E40" s="21">
        <f>E39/19</f>
        <v>3.1578947368421054E-2</v>
      </c>
      <c r="F40" s="21">
        <f>F39/19</f>
        <v>3.6842105263157891E-2</v>
      </c>
      <c r="G40" s="21">
        <f>G39/19</f>
        <v>0.17894736842105263</v>
      </c>
      <c r="H40" s="21">
        <f>H39/19</f>
        <v>0.39473684210526316</v>
      </c>
      <c r="I40" s="21">
        <f>I39/19</f>
        <v>0.1368421052631579</v>
      </c>
      <c r="J40" s="21">
        <f t="shared" ref="J40:O40" si="0">J39/19</f>
        <v>0.19473684210526318</v>
      </c>
      <c r="K40" s="21">
        <f t="shared" si="0"/>
        <v>7.3684210526315783E-2</v>
      </c>
      <c r="L40" s="21">
        <f t="shared" si="0"/>
        <v>0.33684210526315789</v>
      </c>
      <c r="M40" s="21">
        <f t="shared" si="0"/>
        <v>5.789473684210527E-2</v>
      </c>
      <c r="N40" s="21">
        <f t="shared" si="0"/>
        <v>0.12105263157894736</v>
      </c>
      <c r="O40" s="21">
        <f t="shared" si="0"/>
        <v>5.789473684210527E-2</v>
      </c>
    </row>
  </sheetData>
  <sheetProtection algorithmName="SHA-512" hashValue="/Gdl3SH7PMss0g9pK9SkjsZ59uBIw8NX5vTduRU1TWoem7NciLOSRGEmgzNP+Ml3OdH95URltBeR6v19P/vZTQ==" saltValue="lUx/LFF8xjJvtV2/JMmRPw==" spinCount="100000" sheet="1" objects="1" scenarios="1"/>
  <mergeCells count="18">
    <mergeCell ref="B4:D4"/>
    <mergeCell ref="C1:M1"/>
    <mergeCell ref="B2:D2"/>
    <mergeCell ref="B3:D3"/>
    <mergeCell ref="E3:H3"/>
    <mergeCell ref="J3:K3"/>
    <mergeCell ref="B11:B12"/>
    <mergeCell ref="C11:C12"/>
    <mergeCell ref="D11:D12"/>
    <mergeCell ref="B39:B40"/>
    <mergeCell ref="B5:D5"/>
    <mergeCell ref="B6:D6"/>
    <mergeCell ref="B7:B8"/>
    <mergeCell ref="C7:D7"/>
    <mergeCell ref="C8:D8"/>
    <mergeCell ref="B9:B10"/>
    <mergeCell ref="C9:D9"/>
    <mergeCell ref="C10:D10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PROYECTOS10</dc:creator>
  <cp:lastModifiedBy>Usuario</cp:lastModifiedBy>
  <dcterms:created xsi:type="dcterms:W3CDTF">2021-05-19T19:08:07Z</dcterms:created>
  <dcterms:modified xsi:type="dcterms:W3CDTF">2022-08-11T16:06:18Z</dcterms:modified>
</cp:coreProperties>
</file>